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16 - OP@LE CDC\1 - FORMATION\1.2 Reprise données\1.2.9 compta patrimoniale\"/>
    </mc:Choice>
  </mc:AlternateContent>
  <bookViews>
    <workbookView xWindow="0" yWindow="0" windowWidth="16380" windowHeight="8190" tabRatio="446"/>
  </bookViews>
  <sheets>
    <sheet name="état initial" sheetId="4" r:id="rId1"/>
  </sheets>
  <calcPr calcId="162913"/>
</workbook>
</file>

<file path=xl/calcChain.xml><?xml version="1.0" encoding="utf-8"?>
<calcChain xmlns="http://schemas.openxmlformats.org/spreadsheetml/2006/main">
  <c r="Q19" i="4" l="1"/>
  <c r="O32" i="4" l="1"/>
  <c r="N32" i="4"/>
  <c r="L19" i="4" l="1"/>
  <c r="G62" i="4"/>
  <c r="N62" i="4" s="1"/>
  <c r="H9" i="4"/>
  <c r="F54" i="4" l="1"/>
  <c r="E54" i="4"/>
  <c r="H48" i="4"/>
  <c r="G66" i="4" s="1"/>
  <c r="N66" i="4" s="1"/>
  <c r="G25" i="4"/>
  <c r="E32" i="4"/>
  <c r="F32" i="4"/>
  <c r="L9" i="4"/>
  <c r="Q9" i="4" s="1"/>
  <c r="H50" i="4"/>
  <c r="G67" i="4" s="1"/>
  <c r="N67" i="4" s="1"/>
  <c r="H45" i="4"/>
  <c r="H46" i="4"/>
  <c r="H47" i="4"/>
  <c r="H49" i="4"/>
  <c r="H44" i="4"/>
  <c r="H16" i="4"/>
  <c r="H17" i="4"/>
  <c r="H18" i="4"/>
  <c r="H19" i="4"/>
  <c r="H20" i="4"/>
  <c r="H21" i="4"/>
  <c r="H22" i="4"/>
  <c r="H23" i="4"/>
  <c r="H24" i="4"/>
  <c r="H15" i="4"/>
  <c r="G36" i="4"/>
  <c r="G37" i="4"/>
  <c r="G38" i="4"/>
  <c r="G39" i="4"/>
  <c r="G40" i="4"/>
  <c r="G41" i="4"/>
  <c r="G42" i="4"/>
  <c r="G43" i="4"/>
  <c r="G35" i="4"/>
  <c r="G34" i="4"/>
  <c r="L50" i="4"/>
  <c r="Q50" i="4" s="1"/>
  <c r="L45" i="4"/>
  <c r="L46" i="4"/>
  <c r="L47" i="4"/>
  <c r="L48" i="4"/>
  <c r="Q48" i="4" s="1"/>
  <c r="L49" i="4"/>
  <c r="L44" i="4"/>
  <c r="K36" i="4"/>
  <c r="K37" i="4"/>
  <c r="K38" i="4"/>
  <c r="K39" i="4"/>
  <c r="K40" i="4"/>
  <c r="K41" i="4"/>
  <c r="K42" i="4"/>
  <c r="K43" i="4"/>
  <c r="P43" i="4" s="1"/>
  <c r="K35" i="4"/>
  <c r="K34" i="4"/>
  <c r="K25" i="4"/>
  <c r="P25" i="4" s="1"/>
  <c r="L24" i="4"/>
  <c r="L23" i="4"/>
  <c r="L22" i="4"/>
  <c r="L21" i="4"/>
  <c r="L20" i="4"/>
  <c r="L18" i="4"/>
  <c r="L17" i="4"/>
  <c r="Q17" i="4" s="1"/>
  <c r="L16" i="4"/>
  <c r="Q16" i="4" s="1"/>
  <c r="L15" i="4"/>
  <c r="Q15" i="4" s="1"/>
  <c r="C32" i="4" l="1"/>
  <c r="G32" i="4" s="1"/>
  <c r="D32" i="4"/>
  <c r="C54" i="4"/>
  <c r="G54" i="4" s="1"/>
  <c r="D54" i="4"/>
  <c r="H54" i="4" s="1"/>
  <c r="L32" i="4"/>
  <c r="Q32" i="4" s="1"/>
  <c r="L54" i="4"/>
  <c r="K54" i="4"/>
  <c r="K32" i="4"/>
  <c r="P32" i="4" s="1"/>
  <c r="H58" i="4" l="1"/>
  <c r="H55" i="4"/>
  <c r="H32" i="4"/>
  <c r="Q57" i="4"/>
  <c r="Q33" i="4"/>
  <c r="H33" i="4"/>
  <c r="H57" i="4"/>
  <c r="G64" i="4"/>
  <c r="N64" i="4" s="1"/>
  <c r="N69" i="4" s="1"/>
  <c r="X28" i="4"/>
  <c r="X29" i="4"/>
  <c r="X30" i="4"/>
  <c r="X31" i="4"/>
  <c r="U32" i="4"/>
  <c r="T32" i="4"/>
  <c r="AA49" i="4"/>
  <c r="Z49" i="4"/>
  <c r="Y53" i="4"/>
  <c r="X53" i="4"/>
  <c r="Y52" i="4"/>
  <c r="X52" i="4"/>
  <c r="Y51" i="4"/>
  <c r="X51" i="4"/>
  <c r="Y50" i="4"/>
  <c r="X50" i="4"/>
  <c r="Z50" i="4" s="1"/>
  <c r="Y48" i="4"/>
  <c r="AA48" i="4" s="1"/>
  <c r="X48" i="4"/>
  <c r="Z48" i="4" s="1"/>
  <c r="Y47" i="4"/>
  <c r="AA47" i="4" s="1"/>
  <c r="X47" i="4"/>
  <c r="Z47" i="4" s="1"/>
  <c r="Y46" i="4"/>
  <c r="AA46" i="4" s="1"/>
  <c r="X46" i="4"/>
  <c r="Z46" i="4" s="1"/>
  <c r="Y45" i="4"/>
  <c r="AA45" i="4" s="1"/>
  <c r="X45" i="4"/>
  <c r="Z45" i="4" s="1"/>
  <c r="Y44" i="4"/>
  <c r="AA44" i="4" s="1"/>
  <c r="X44" i="4"/>
  <c r="Z44" i="4" s="1"/>
  <c r="Y43" i="4"/>
  <c r="AA43" i="4" s="1"/>
  <c r="X43" i="4"/>
  <c r="Z43" i="4" s="1"/>
  <c r="Y42" i="4"/>
  <c r="AA42" i="4" s="1"/>
  <c r="X42" i="4"/>
  <c r="Z42" i="4" s="1"/>
  <c r="Y41" i="4"/>
  <c r="AA41" i="4" s="1"/>
  <c r="X41" i="4"/>
  <c r="Z41" i="4" s="1"/>
  <c r="Y40" i="4"/>
  <c r="AA40" i="4" s="1"/>
  <c r="X40" i="4"/>
  <c r="Z40" i="4" s="1"/>
  <c r="Y39" i="4"/>
  <c r="AA39" i="4" s="1"/>
  <c r="X39" i="4"/>
  <c r="Z39" i="4" s="1"/>
  <c r="Y38" i="4"/>
  <c r="AA38" i="4" s="1"/>
  <c r="X38" i="4"/>
  <c r="Z38" i="4" s="1"/>
  <c r="Y37" i="4"/>
  <c r="AA37" i="4" s="1"/>
  <c r="X37" i="4"/>
  <c r="Z37" i="4" s="1"/>
  <c r="Y36" i="4"/>
  <c r="AA36" i="4" s="1"/>
  <c r="X36" i="4"/>
  <c r="Z36" i="4" s="1"/>
  <c r="Y35" i="4"/>
  <c r="AA35" i="4" s="1"/>
  <c r="X35" i="4"/>
  <c r="Z35" i="4" s="1"/>
  <c r="Y34" i="4"/>
  <c r="AA34" i="4" s="1"/>
  <c r="X34" i="4"/>
  <c r="Z34" i="4" s="1"/>
  <c r="Y31" i="4"/>
  <c r="Y30" i="4"/>
  <c r="Y29" i="4"/>
  <c r="Y28" i="4"/>
  <c r="Y27" i="4"/>
  <c r="X27" i="4"/>
  <c r="Y26" i="4"/>
  <c r="X26" i="4"/>
  <c r="Y25" i="4"/>
  <c r="AA25" i="4" s="1"/>
  <c r="X25" i="4"/>
  <c r="Y24" i="4"/>
  <c r="AA24" i="4" s="1"/>
  <c r="X24" i="4"/>
  <c r="Z24" i="4" s="1"/>
  <c r="Y23" i="4"/>
  <c r="X23" i="4"/>
  <c r="Y22" i="4"/>
  <c r="X22" i="4"/>
  <c r="Y21" i="4"/>
  <c r="X21" i="4"/>
  <c r="Y20" i="4"/>
  <c r="X20" i="4"/>
  <c r="Y19" i="4"/>
  <c r="AA19" i="4" s="1"/>
  <c r="X19" i="4"/>
  <c r="Z19" i="4" s="1"/>
  <c r="Y18" i="4"/>
  <c r="AA18" i="4" s="1"/>
  <c r="X18" i="4"/>
  <c r="Z18" i="4" s="1"/>
  <c r="Y17" i="4"/>
  <c r="AA17" i="4" s="1"/>
  <c r="X17" i="4"/>
  <c r="Z17" i="4" s="1"/>
  <c r="Y16" i="4"/>
  <c r="AA16" i="4" s="1"/>
  <c r="X16" i="4"/>
  <c r="Z16" i="4" s="1"/>
  <c r="Y15" i="4"/>
  <c r="AA15" i="4" s="1"/>
  <c r="X15" i="4"/>
  <c r="Z15" i="4" s="1"/>
  <c r="Y13" i="4"/>
  <c r="AA13" i="4" s="1"/>
  <c r="X13" i="4"/>
  <c r="Z13" i="4" s="1"/>
  <c r="Y12" i="4"/>
  <c r="AA12" i="4" s="1"/>
  <c r="X12" i="4"/>
  <c r="Z12" i="4" s="1"/>
  <c r="Y11" i="4"/>
  <c r="AA11" i="4" s="1"/>
  <c r="X11" i="4"/>
  <c r="Z11" i="4" s="1"/>
  <c r="Y10" i="4"/>
  <c r="AA10" i="4" s="1"/>
  <c r="X10" i="4"/>
  <c r="Z10" i="4" s="1"/>
  <c r="Y9" i="4"/>
  <c r="AA9" i="4" s="1"/>
  <c r="X9" i="4"/>
  <c r="Z9" i="4" s="1"/>
  <c r="U54" i="4"/>
  <c r="T54" i="4"/>
  <c r="Q45" i="4"/>
  <c r="P35" i="4"/>
  <c r="P36" i="4"/>
  <c r="P37" i="4"/>
  <c r="P38" i="4"/>
  <c r="P39" i="4"/>
  <c r="P40" i="4"/>
  <c r="P41" i="4"/>
  <c r="P42" i="4"/>
  <c r="Q18" i="4"/>
  <c r="Z25" i="4" l="1"/>
  <c r="AA50" i="4"/>
  <c r="X32" i="4"/>
  <c r="Z32" i="4" s="1"/>
  <c r="Y54" i="4"/>
  <c r="AA54" i="4" s="1"/>
  <c r="Y32" i="4"/>
  <c r="AA32" i="4" s="1"/>
  <c r="X54" i="4"/>
  <c r="Z54" i="4" s="1"/>
  <c r="P34" i="4" l="1"/>
  <c r="Q44" i="4"/>
  <c r="Q47" i="4" l="1"/>
  <c r="Q46" i="4"/>
  <c r="Q49" i="4" l="1"/>
  <c r="N54" i="4" l="1"/>
  <c r="Q54" i="4" l="1"/>
  <c r="Q58" i="4" l="1"/>
  <c r="AB57" i="4" s="1"/>
  <c r="Q55" i="4"/>
  <c r="O54" i="4"/>
  <c r="P54" i="4" l="1"/>
</calcChain>
</file>

<file path=xl/sharedStrings.xml><?xml version="1.0" encoding="utf-8"?>
<sst xmlns="http://schemas.openxmlformats.org/spreadsheetml/2006/main" count="56" uniqueCount="33">
  <si>
    <t>GFC</t>
  </si>
  <si>
    <t>solde cl1</t>
  </si>
  <si>
    <t>solde cl 2</t>
  </si>
  <si>
    <t>Différence GFC – EGIMMO/WINCZ</t>
  </si>
  <si>
    <t>Etablissement</t>
  </si>
  <si>
    <t xml:space="preserve">SITUATION AU </t>
  </si>
  <si>
    <t xml:space="preserve">Débit </t>
  </si>
  <si>
    <t>Crédit</t>
  </si>
  <si>
    <t>ATTENTION : le montant des financements sur FDR n'est pas repris dans ce tableau. Si la concordance est juste sur les financements par subventions et dotations, il devrait forcément être juste.</t>
  </si>
  <si>
    <t>Correction sous OP@LE</t>
  </si>
  <si>
    <t>Différence GFC –OP@LE</t>
  </si>
  <si>
    <t>Egimmo/Wincz + correction OP@LE</t>
  </si>
  <si>
    <t>EGIMMO/WINCZ</t>
  </si>
  <si>
    <t>Différence GFC – SAS 2 Op@le</t>
  </si>
  <si>
    <t>SAS 2 Op@le</t>
  </si>
  <si>
    <t>solde cl2</t>
  </si>
  <si>
    <t>Des neutralisations ont été passées à tort C/777 D/139 sur GFC pour</t>
  </si>
  <si>
    <t>Des neutralisations ont été passées à tort C/776 D/1022 sur GFC pour</t>
  </si>
  <si>
    <t>Sans impact sur le résultat d'exercice et les réserves</t>
  </si>
  <si>
    <t xml:space="preserve">Il faut diminuer le 1068xx </t>
  </si>
  <si>
    <t>Des écritures d'annulation de financement D/131x C/139 n'ont pas été comptabilisées sur GFC pour</t>
  </si>
  <si>
    <t>Des amortissements n'ont pas été comptabilisés D/681 C/2815 sous GFC pour</t>
  </si>
  <si>
    <t>Des amortissements ont été comptabilisés en trop D/681 C/2818 sous GFC pour</t>
  </si>
  <si>
    <t xml:space="preserve">Il faut augmenter le 1068xx </t>
  </si>
  <si>
    <t>Au final il faudra diminuer le 1068xx de</t>
  </si>
  <si>
    <t>A impacté le résultat qui aurait du être diminué</t>
  </si>
  <si>
    <t>A impacté le résultat en l'augmentant à tort</t>
  </si>
  <si>
    <t>A impacté le résultat en le diminuant à tort</t>
  </si>
  <si>
    <r>
      <rPr>
        <b/>
        <u/>
        <sz val="10"/>
        <rFont val="Arial"/>
        <family val="2"/>
      </rPr>
      <t>Intégration en l'état oui mais aucune écriture de régularisation dans Op@le ne corrigera GFC. En revanche, la correction comptable jouera sur le 1068xx pour les raisons suivantes</t>
    </r>
    <r>
      <rPr>
        <b/>
        <sz val="10"/>
        <rFont val="Arial"/>
        <family val="2"/>
      </rPr>
      <t xml:space="preserve"> :</t>
    </r>
  </si>
  <si>
    <t>Ecart Cl1</t>
  </si>
  <si>
    <t>Ecart Cl2</t>
  </si>
  <si>
    <t>change =&gt; voir la fiche n°46 du Kit de bascule.</t>
  </si>
  <si>
    <t>Au Passage à Op@le le mode de comptabilisation des comptes de racine 102/103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</si>
</sst>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0"/>
      <name val="Arial"/>
      <family val="2"/>
    </font>
    <font>
      <b/>
      <sz val="10"/>
      <name val="Arial"/>
      <family val="2"/>
    </font>
    <font>
      <sz val="6.8"/>
      <name val="Times New Roman"/>
      <family val="1"/>
    </font>
    <font>
      <sz val="10"/>
      <color rgb="FF0000FF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0000FF"/>
      <name val="Arial"/>
      <family val="2"/>
    </font>
    <font>
      <sz val="10"/>
      <color theme="5" tint="-0.249977111117893"/>
      <name val="Arial"/>
      <family val="2"/>
    </font>
    <font>
      <b/>
      <u/>
      <sz val="10"/>
      <color rgb="FFFF0000"/>
      <name val="Arial"/>
      <family val="2"/>
    </font>
    <font>
      <b/>
      <sz val="9"/>
      <name val="Arial"/>
      <family val="2"/>
    </font>
    <font>
      <b/>
      <sz val="10"/>
      <color rgb="FFFF0000"/>
      <name val="Arial"/>
      <family val="2"/>
    </font>
    <font>
      <b/>
      <u/>
      <sz val="10"/>
      <name val="Arial"/>
      <family val="2"/>
    </font>
    <font>
      <sz val="10"/>
      <color theme="1" tint="0.34998626667073579"/>
      <name val="Arial"/>
      <family val="2"/>
    </font>
    <font>
      <b/>
      <sz val="10"/>
      <color theme="1" tint="0.34998626667073579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00"/>
        <bgColor indexed="64"/>
      </patternFill>
    </fill>
    <fill>
      <patternFill patternType="lightTrellis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mediumGray">
        <bgColor rgb="FFFFFF99"/>
      </patternFill>
    </fill>
    <fill>
      <patternFill patternType="mediumGray">
        <bgColor theme="2" tint="-9.9978637043366805E-2"/>
      </patternFill>
    </fill>
    <fill>
      <patternFill patternType="solid">
        <fgColor indexed="65"/>
        <bgColor indexed="64"/>
      </patternFill>
    </fill>
    <fill>
      <patternFill patternType="mediumGray">
        <bgColor theme="2" tint="-0.249977111117893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mediumGray">
        <bgColor theme="3" tint="0.79995117038483843"/>
      </patternFill>
    </fill>
    <fill>
      <patternFill patternType="mediumGray">
        <bgColor theme="4" tint="0.79998168889431442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10">
    <xf numFmtId="0" fontId="0" fillId="0" borderId="0" xfId="0"/>
    <xf numFmtId="0" fontId="2" fillId="0" borderId="0" xfId="0" applyFont="1"/>
    <xf numFmtId="0" fontId="4" fillId="0" borderId="0" xfId="0" applyFont="1"/>
    <xf numFmtId="0" fontId="6" fillId="0" borderId="0" xfId="0" applyFont="1"/>
    <xf numFmtId="0" fontId="0" fillId="0" borderId="0" xfId="0" applyBorder="1"/>
    <xf numFmtId="0" fontId="0" fillId="0" borderId="0" xfId="0" applyFill="1" applyBorder="1"/>
    <xf numFmtId="44" fontId="0" fillId="0" borderId="0" xfId="0" applyNumberFormat="1" applyBorder="1"/>
    <xf numFmtId="0" fontId="9" fillId="0" borderId="0" xfId="0" applyFont="1"/>
    <xf numFmtId="0" fontId="0" fillId="0" borderId="0" xfId="0" applyBorder="1" applyAlignment="1">
      <alignment horizontal="right"/>
    </xf>
    <xf numFmtId="0" fontId="7" fillId="0" borderId="0" xfId="0" applyFont="1" applyBorder="1" applyAlignment="1"/>
    <xf numFmtId="0" fontId="10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11" xfId="0" applyBorder="1"/>
    <xf numFmtId="0" fontId="0" fillId="0" borderId="10" xfId="0" applyFont="1" applyFill="1" applyBorder="1"/>
    <xf numFmtId="0" fontId="0" fillId="0" borderId="10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center"/>
    </xf>
    <xf numFmtId="0" fontId="0" fillId="0" borderId="5" xfId="0" applyBorder="1"/>
    <xf numFmtId="4" fontId="0" fillId="0" borderId="6" xfId="0" applyNumberFormat="1" applyBorder="1"/>
    <xf numFmtId="4" fontId="0" fillId="0" borderId="7" xfId="0" applyNumberFormat="1" applyBorder="1"/>
    <xf numFmtId="0" fontId="0" fillId="0" borderId="0" xfId="0" applyFont="1"/>
    <xf numFmtId="1" fontId="0" fillId="0" borderId="1" xfId="0" applyNumberFormat="1" applyFont="1" applyFill="1" applyBorder="1" applyAlignment="1">
      <alignment vertical="center" wrapText="1"/>
    </xf>
    <xf numFmtId="4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" fontId="8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" fontId="0" fillId="0" borderId="9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right" vertical="center" wrapText="1"/>
    </xf>
    <xf numFmtId="1" fontId="0" fillId="0" borderId="3" xfId="0" applyNumberFormat="1" applyFont="1" applyFill="1" applyBorder="1" applyAlignment="1">
      <alignment horizontal="right" vertical="center" wrapText="1"/>
    </xf>
    <xf numFmtId="4" fontId="0" fillId="0" borderId="6" xfId="0" applyNumberFormat="1" applyFont="1" applyFill="1" applyBorder="1" applyAlignment="1">
      <alignment horizontal="right"/>
    </xf>
    <xf numFmtId="0" fontId="0" fillId="0" borderId="10" xfId="0" applyFont="1" applyFill="1" applyBorder="1" applyAlignment="1">
      <alignment horizontal="right" vertical="center" wrapText="1"/>
    </xf>
    <xf numFmtId="1" fontId="0" fillId="7" borderId="1" xfId="0" applyNumberFormat="1" applyFont="1" applyFill="1" applyBorder="1" applyAlignment="1">
      <alignment horizontal="right" vertical="center" wrapText="1"/>
    </xf>
    <xf numFmtId="44" fontId="8" fillId="4" borderId="1" xfId="1" applyFont="1" applyFill="1" applyBorder="1"/>
    <xf numFmtId="44" fontId="0" fillId="4" borderId="1" xfId="1" applyFont="1" applyFill="1" applyBorder="1"/>
    <xf numFmtId="44" fontId="0" fillId="0" borderId="1" xfId="1" applyFont="1" applyFill="1" applyBorder="1" applyAlignment="1">
      <alignment vertical="center" wrapText="1"/>
    </xf>
    <xf numFmtId="44" fontId="0" fillId="0" borderId="1" xfId="1" applyFont="1" applyFill="1" applyBorder="1" applyAlignment="1">
      <alignment horizontal="right" vertical="center" wrapText="1"/>
    </xf>
    <xf numFmtId="44" fontId="0" fillId="0" borderId="9" xfId="1" applyFont="1" applyBorder="1" applyAlignment="1">
      <alignment vertical="center" wrapText="1"/>
    </xf>
    <xf numFmtId="44" fontId="0" fillId="0" borderId="9" xfId="1" applyFont="1" applyBorder="1" applyAlignment="1">
      <alignment horizontal="right" vertical="center" wrapText="1"/>
    </xf>
    <xf numFmtId="44" fontId="0" fillId="2" borderId="1" xfId="1" applyFont="1" applyFill="1" applyBorder="1" applyAlignment="1">
      <alignment vertical="center" wrapText="1"/>
    </xf>
    <xf numFmtId="44" fontId="3" fillId="3" borderId="11" xfId="1" applyFont="1" applyFill="1" applyBorder="1" applyAlignment="1">
      <alignment vertical="center" wrapText="1"/>
    </xf>
    <xf numFmtId="44" fontId="1" fillId="2" borderId="1" xfId="1" applyFont="1" applyFill="1" applyBorder="1" applyAlignment="1">
      <alignment vertical="center" wrapText="1"/>
    </xf>
    <xf numFmtId="44" fontId="7" fillId="6" borderId="1" xfId="1" applyFont="1" applyFill="1" applyBorder="1" applyAlignment="1">
      <alignment vertical="center" wrapText="1"/>
    </xf>
    <xf numFmtId="44" fontId="7" fillId="6" borderId="11" xfId="1" applyFont="1" applyFill="1" applyBorder="1" applyAlignment="1">
      <alignment vertical="center" wrapText="1"/>
    </xf>
    <xf numFmtId="44" fontId="0" fillId="2" borderId="1" xfId="1" applyFont="1" applyFill="1" applyBorder="1" applyAlignment="1">
      <alignment horizontal="center" vertical="center" wrapText="1"/>
    </xf>
    <xf numFmtId="44" fontId="3" fillId="3" borderId="1" xfId="1" applyFont="1" applyFill="1" applyBorder="1" applyAlignment="1">
      <alignment horizontal="right" wrapText="1"/>
    </xf>
    <xf numFmtId="44" fontId="3" fillId="3" borderId="1" xfId="1" applyFont="1" applyFill="1" applyBorder="1" applyAlignment="1">
      <alignment vertical="center" wrapText="1"/>
    </xf>
    <xf numFmtId="44" fontId="1" fillId="2" borderId="1" xfId="1" applyFont="1" applyFill="1" applyBorder="1" applyAlignment="1">
      <alignment horizontal="right"/>
    </xf>
    <xf numFmtId="44" fontId="7" fillId="6" borderId="1" xfId="1" applyFont="1" applyFill="1" applyBorder="1" applyAlignment="1">
      <alignment horizontal="right"/>
    </xf>
    <xf numFmtId="44" fontId="11" fillId="6" borderId="11" xfId="1" applyFont="1" applyFill="1" applyBorder="1" applyAlignment="1">
      <alignment horizontal="right"/>
    </xf>
    <xf numFmtId="0" fontId="0" fillId="0" borderId="10" xfId="0" applyFont="1" applyBorder="1"/>
    <xf numFmtId="0" fontId="0" fillId="0" borderId="10" xfId="0" applyFont="1" applyFill="1" applyBorder="1" applyAlignment="1">
      <alignment horizontal="right" vertical="center" wrapText="1"/>
    </xf>
    <xf numFmtId="0" fontId="6" fillId="0" borderId="0" xfId="0" applyFont="1" applyFill="1"/>
    <xf numFmtId="0" fontId="0" fillId="8" borderId="10" xfId="0" applyFont="1" applyFill="1" applyBorder="1" applyAlignment="1">
      <alignment horizontal="right" vertical="center" wrapText="1"/>
    </xf>
    <xf numFmtId="44" fontId="5" fillId="2" borderId="1" xfId="1" applyFont="1" applyFill="1" applyBorder="1" applyAlignment="1">
      <alignment vertical="center" wrapText="1"/>
    </xf>
    <xf numFmtId="44" fontId="5" fillId="4" borderId="1" xfId="1" applyFont="1" applyFill="1" applyBorder="1"/>
    <xf numFmtId="44" fontId="5" fillId="0" borderId="1" xfId="1" applyFont="1" applyFill="1" applyBorder="1" applyAlignment="1">
      <alignment vertical="center" wrapText="1"/>
    </xf>
    <xf numFmtId="44" fontId="0" fillId="0" borderId="1" xfId="1" applyFont="1" applyFill="1" applyBorder="1" applyAlignment="1">
      <alignment horizontal="center"/>
    </xf>
    <xf numFmtId="44" fontId="0" fillId="9" borderId="1" xfId="1" applyFont="1" applyFill="1" applyBorder="1" applyAlignment="1">
      <alignment vertical="center" wrapText="1"/>
    </xf>
    <xf numFmtId="44" fontId="0" fillId="9" borderId="1" xfId="1" applyFont="1" applyFill="1" applyBorder="1" applyAlignment="1">
      <alignment horizontal="right" vertical="center" wrapText="1"/>
    </xf>
    <xf numFmtId="44" fontId="0" fillId="2" borderId="1" xfId="1" applyFont="1" applyFill="1" applyBorder="1"/>
    <xf numFmtId="44" fontId="0" fillId="0" borderId="19" xfId="1" applyFont="1" applyBorder="1" applyAlignment="1">
      <alignment vertical="center" wrapText="1"/>
    </xf>
    <xf numFmtId="1" fontId="0" fillId="0" borderId="19" xfId="0" applyNumberFormat="1" applyFont="1" applyFill="1" applyBorder="1" applyAlignment="1">
      <alignment horizontal="right" vertical="center" wrapText="1"/>
    </xf>
    <xf numFmtId="0" fontId="0" fillId="0" borderId="10" xfId="0" applyFont="1" applyFill="1" applyBorder="1" applyAlignment="1">
      <alignment horizontal="right" vertical="center" wrapText="1"/>
    </xf>
    <xf numFmtId="44" fontId="0" fillId="8" borderId="1" xfId="1" applyFont="1" applyFill="1" applyBorder="1" applyAlignment="1">
      <alignment horizontal="right" vertical="center" wrapText="1"/>
    </xf>
    <xf numFmtId="4" fontId="0" fillId="8" borderId="6" xfId="0" applyNumberFormat="1" applyFill="1" applyBorder="1"/>
    <xf numFmtId="44" fontId="0" fillId="10" borderId="1" xfId="1" applyFont="1" applyFill="1" applyBorder="1" applyAlignment="1">
      <alignment vertical="center" wrapText="1"/>
    </xf>
    <xf numFmtId="44" fontId="5" fillId="11" borderId="1" xfId="1" applyFont="1" applyFill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44" fontId="0" fillId="0" borderId="19" xfId="1" applyFont="1" applyBorder="1" applyAlignment="1">
      <alignment horizontal="right" vertical="center" wrapText="1"/>
    </xf>
    <xf numFmtId="44" fontId="0" fillId="0" borderId="20" xfId="1" applyFont="1" applyBorder="1" applyAlignment="1">
      <alignment vertical="center" wrapText="1"/>
    </xf>
    <xf numFmtId="44" fontId="0" fillId="9" borderId="3" xfId="1" applyFont="1" applyFill="1" applyBorder="1" applyAlignment="1">
      <alignment vertical="center" wrapText="1"/>
    </xf>
    <xf numFmtId="44" fontId="0" fillId="10" borderId="3" xfId="1" applyFont="1" applyFill="1" applyBorder="1" applyAlignment="1">
      <alignment vertical="center" wrapText="1"/>
    </xf>
    <xf numFmtId="44" fontId="0" fillId="2" borderId="3" xfId="1" applyFont="1" applyFill="1" applyBorder="1"/>
    <xf numFmtId="44" fontId="3" fillId="3" borderId="3" xfId="1" applyFont="1" applyFill="1" applyBorder="1" applyAlignment="1">
      <alignment horizontal="right" wrapText="1"/>
    </xf>
    <xf numFmtId="44" fontId="0" fillId="11" borderId="3" xfId="1" applyFont="1" applyFill="1" applyBorder="1" applyAlignment="1">
      <alignment horizontal="center" vertical="center" wrapText="1"/>
    </xf>
    <xf numFmtId="44" fontId="0" fillId="11" borderId="1" xfId="1" applyFont="1" applyFill="1" applyBorder="1" applyAlignment="1">
      <alignment horizontal="center" vertical="center" wrapText="1"/>
    </xf>
    <xf numFmtId="44" fontId="0" fillId="11" borderId="1" xfId="1" applyFont="1" applyFill="1" applyBorder="1" applyAlignment="1">
      <alignment vertical="center" wrapText="1"/>
    </xf>
    <xf numFmtId="44" fontId="0" fillId="12" borderId="1" xfId="1" applyFont="1" applyFill="1" applyBorder="1" applyAlignment="1">
      <alignment horizontal="center"/>
    </xf>
    <xf numFmtId="44" fontId="0" fillId="13" borderId="1" xfId="1" applyFont="1" applyFill="1" applyBorder="1" applyAlignment="1">
      <alignment horizontal="center"/>
    </xf>
    <xf numFmtId="44" fontId="0" fillId="14" borderId="1" xfId="1" applyFont="1" applyFill="1" applyBorder="1" applyAlignment="1">
      <alignment horizontal="center"/>
    </xf>
    <xf numFmtId="44" fontId="0" fillId="13" borderId="1" xfId="1" applyFont="1" applyFill="1" applyBorder="1" applyAlignment="1">
      <alignment horizontal="right" vertical="center" wrapText="1"/>
    </xf>
    <xf numFmtId="44" fontId="0" fillId="14" borderId="1" xfId="1" applyFont="1" applyFill="1" applyBorder="1" applyAlignment="1">
      <alignment horizontal="right" vertical="center" wrapText="1"/>
    </xf>
    <xf numFmtId="44" fontId="0" fillId="13" borderId="13" xfId="1" applyFont="1" applyFill="1" applyBorder="1" applyAlignment="1">
      <alignment horizontal="right" vertical="center" wrapText="1"/>
    </xf>
    <xf numFmtId="44" fontId="0" fillId="14" borderId="13" xfId="1" applyFont="1" applyFill="1" applyBorder="1" applyAlignment="1">
      <alignment horizontal="right" vertical="center" wrapText="1"/>
    </xf>
    <xf numFmtId="44" fontId="0" fillId="13" borderId="12" xfId="1" applyFont="1" applyFill="1" applyBorder="1" applyAlignment="1">
      <alignment horizontal="center" vertical="center" wrapText="1"/>
    </xf>
    <xf numFmtId="44" fontId="0" fillId="13" borderId="19" xfId="1" applyFont="1" applyFill="1" applyBorder="1" applyAlignment="1">
      <alignment horizontal="center" vertical="center" wrapText="1"/>
    </xf>
    <xf numFmtId="44" fontId="0" fillId="13" borderId="13" xfId="1" applyFont="1" applyFill="1" applyBorder="1" applyAlignment="1">
      <alignment horizontal="center" vertical="center" wrapText="1"/>
    </xf>
    <xf numFmtId="44" fontId="0" fillId="16" borderId="1" xfId="1" applyFont="1" applyFill="1" applyBorder="1" applyAlignment="1">
      <alignment vertical="center" wrapText="1"/>
    </xf>
    <xf numFmtId="44" fontId="0" fillId="17" borderId="4" xfId="1" applyFont="1" applyFill="1" applyBorder="1" applyAlignment="1">
      <alignment horizontal="right" wrapText="1"/>
    </xf>
    <xf numFmtId="44" fontId="0" fillId="17" borderId="11" xfId="1" applyFont="1" applyFill="1" applyBorder="1" applyAlignment="1">
      <alignment horizontal="right" wrapText="1"/>
    </xf>
    <xf numFmtId="1" fontId="0" fillId="11" borderId="1" xfId="0" applyNumberFormat="1" applyFont="1" applyFill="1" applyBorder="1" applyAlignment="1">
      <alignment horizontal="right" vertical="center" wrapText="1"/>
    </xf>
    <xf numFmtId="44" fontId="7" fillId="3" borderId="11" xfId="1" applyFont="1" applyFill="1" applyBorder="1" applyAlignment="1">
      <alignment vertical="center" wrapText="1"/>
    </xf>
    <xf numFmtId="44" fontId="3" fillId="16" borderId="1" xfId="1" applyFont="1" applyFill="1" applyBorder="1" applyAlignment="1">
      <alignment vertical="center" wrapText="1"/>
    </xf>
    <xf numFmtId="44" fontId="3" fillId="3" borderId="11" xfId="1" applyFont="1" applyFill="1" applyBorder="1" applyAlignment="1">
      <alignment horizontal="right" wrapText="1"/>
    </xf>
    <xf numFmtId="44" fontId="1" fillId="14" borderId="1" xfId="1" applyFont="1" applyFill="1" applyBorder="1" applyAlignment="1">
      <alignment horizontal="right"/>
    </xf>
    <xf numFmtId="44" fontId="1" fillId="14" borderId="1" xfId="1" applyFont="1" applyFill="1" applyBorder="1" applyAlignment="1">
      <alignment vertical="center" wrapText="1"/>
    </xf>
    <xf numFmtId="44" fontId="0" fillId="9" borderId="1" xfId="1" applyFont="1" applyFill="1" applyBorder="1" applyAlignment="1">
      <alignment horizontal="center"/>
    </xf>
    <xf numFmtId="44" fontId="3" fillId="4" borderId="1" xfId="1" applyFont="1" applyFill="1" applyBorder="1"/>
    <xf numFmtId="44" fontId="3" fillId="0" borderId="11" xfId="1" applyFont="1" applyFill="1" applyBorder="1" applyAlignment="1">
      <alignment vertical="center" wrapText="1"/>
    </xf>
    <xf numFmtId="44" fontId="7" fillId="0" borderId="1" xfId="1" applyFont="1" applyFill="1" applyBorder="1" applyAlignment="1">
      <alignment vertical="center" wrapText="1"/>
    </xf>
    <xf numFmtId="44" fontId="7" fillId="4" borderId="1" xfId="1" applyFont="1" applyFill="1" applyBorder="1"/>
    <xf numFmtId="44" fontId="7" fillId="16" borderId="1" xfId="1" applyFont="1" applyFill="1" applyBorder="1" applyAlignment="1">
      <alignment vertical="center" wrapText="1"/>
    </xf>
    <xf numFmtId="44" fontId="3" fillId="16" borderId="1" xfId="1" applyFont="1" applyFill="1" applyBorder="1" applyAlignment="1">
      <alignment horizontal="center"/>
    </xf>
    <xf numFmtId="44" fontId="3" fillId="0" borderId="1" xfId="1" applyFont="1" applyFill="1" applyBorder="1" applyAlignment="1">
      <alignment horizontal="center"/>
    </xf>
    <xf numFmtId="44" fontId="3" fillId="8" borderId="1" xfId="1" applyFont="1" applyFill="1" applyBorder="1" applyAlignment="1">
      <alignment horizontal="right" vertical="center" wrapText="1"/>
    </xf>
    <xf numFmtId="44" fontId="3" fillId="16" borderId="1" xfId="1" applyFont="1" applyFill="1" applyBorder="1" applyAlignment="1">
      <alignment horizontal="right" vertical="center" wrapText="1"/>
    </xf>
    <xf numFmtId="44" fontId="3" fillId="3" borderId="1" xfId="1" applyFont="1" applyFill="1" applyBorder="1" applyAlignment="1">
      <alignment horizontal="right" vertical="center" wrapText="1"/>
    </xf>
    <xf numFmtId="44" fontId="3" fillId="16" borderId="12" xfId="1" applyFont="1" applyFill="1" applyBorder="1" applyAlignment="1">
      <alignment horizontal="right" vertical="center" wrapText="1"/>
    </xf>
    <xf numFmtId="44" fontId="3" fillId="16" borderId="19" xfId="1" applyFont="1" applyFill="1" applyBorder="1" applyAlignment="1">
      <alignment horizontal="right" vertical="center" wrapText="1"/>
    </xf>
    <xf numFmtId="44" fontId="3" fillId="16" borderId="13" xfId="1" applyFont="1" applyFill="1" applyBorder="1" applyAlignment="1">
      <alignment horizontal="right" vertical="center" wrapText="1"/>
    </xf>
    <xf numFmtId="44" fontId="3" fillId="3" borderId="13" xfId="1" applyFont="1" applyFill="1" applyBorder="1" applyAlignment="1">
      <alignment horizontal="right" vertical="center" wrapText="1"/>
    </xf>
    <xf numFmtId="44" fontId="3" fillId="8" borderId="9" xfId="1" applyFont="1" applyFill="1" applyBorder="1" applyAlignment="1">
      <alignment horizontal="right" vertical="center" wrapText="1"/>
    </xf>
    <xf numFmtId="44" fontId="3" fillId="16" borderId="12" xfId="1" applyFont="1" applyFill="1" applyBorder="1" applyAlignment="1">
      <alignment horizontal="center" vertical="center" wrapText="1"/>
    </xf>
    <xf numFmtId="44" fontId="3" fillId="16" borderId="19" xfId="1" applyFont="1" applyFill="1" applyBorder="1" applyAlignment="1">
      <alignment horizontal="center" vertical="center" wrapText="1"/>
    </xf>
    <xf numFmtId="44" fontId="3" fillId="16" borderId="13" xfId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/>
    </xf>
    <xf numFmtId="1" fontId="1" fillId="0" borderId="1" xfId="0" applyNumberFormat="1" applyFont="1" applyFill="1" applyBorder="1" applyAlignment="1">
      <alignment horizontal="right" vertical="center" wrapText="1"/>
    </xf>
    <xf numFmtId="44" fontId="0" fillId="0" borderId="0" xfId="1" applyFont="1" applyBorder="1"/>
    <xf numFmtId="44" fontId="0" fillId="0" borderId="0" xfId="0" applyNumberFormat="1"/>
    <xf numFmtId="44" fontId="7" fillId="0" borderId="0" xfId="0" applyNumberFormat="1" applyFont="1"/>
    <xf numFmtId="44" fontId="5" fillId="8" borderId="9" xfId="1" applyFont="1" applyFill="1" applyBorder="1" applyAlignment="1">
      <alignment horizontal="right" vertical="center" wrapText="1"/>
    </xf>
    <xf numFmtId="44" fontId="1" fillId="9" borderId="1" xfId="1" applyFont="1" applyFill="1" applyBorder="1" applyAlignment="1">
      <alignment vertical="center" wrapText="1"/>
    </xf>
    <xf numFmtId="44" fontId="1" fillId="9" borderId="1" xfId="1" applyFont="1" applyFill="1" applyBorder="1" applyAlignment="1">
      <alignment horizontal="right"/>
    </xf>
    <xf numFmtId="0" fontId="1" fillId="0" borderId="0" xfId="0" applyFont="1"/>
    <xf numFmtId="44" fontId="14" fillId="16" borderId="1" xfId="1" applyFont="1" applyFill="1" applyBorder="1" applyAlignment="1">
      <alignment vertical="center" wrapText="1"/>
    </xf>
    <xf numFmtId="44" fontId="14" fillId="0" borderId="1" xfId="1" applyFont="1" applyFill="1" applyBorder="1" applyAlignment="1">
      <alignment vertical="center" wrapText="1"/>
    </xf>
    <xf numFmtId="44" fontId="13" fillId="0" borderId="11" xfId="1" applyFont="1" applyFill="1" applyBorder="1" applyAlignment="1">
      <alignment vertical="center" wrapText="1"/>
    </xf>
    <xf numFmtId="0" fontId="3" fillId="0" borderId="0" xfId="0" applyFont="1" applyBorder="1"/>
    <xf numFmtId="0" fontId="3" fillId="0" borderId="0" xfId="0" applyFont="1"/>
    <xf numFmtId="44" fontId="3" fillId="3" borderId="1" xfId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44" fontId="7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/>
    </xf>
    <xf numFmtId="44" fontId="5" fillId="4" borderId="1" xfId="1" applyFont="1" applyFill="1" applyBorder="1" applyAlignment="1">
      <alignment horizontal="center"/>
    </xf>
    <xf numFmtId="44" fontId="3" fillId="4" borderId="11" xfId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" fontId="0" fillId="0" borderId="12" xfId="0" applyNumberFormat="1" applyFont="1" applyFill="1" applyBorder="1" applyAlignment="1">
      <alignment horizontal="right" vertical="center" wrapText="1"/>
    </xf>
    <xf numFmtId="1" fontId="0" fillId="0" borderId="19" xfId="0" applyNumberFormat="1" applyFont="1" applyFill="1" applyBorder="1" applyAlignment="1">
      <alignment horizontal="right" vertical="center" wrapText="1"/>
    </xf>
    <xf numFmtId="1" fontId="0" fillId="0" borderId="13" xfId="0" applyNumberFormat="1" applyFont="1" applyFill="1" applyBorder="1" applyAlignment="1">
      <alignment horizontal="right" vertical="center" wrapText="1"/>
    </xf>
    <xf numFmtId="44" fontId="5" fillId="2" borderId="12" xfId="1" applyFont="1" applyFill="1" applyBorder="1" applyAlignment="1">
      <alignment horizontal="center" vertical="center" wrapText="1"/>
    </xf>
    <xf numFmtId="44" fontId="5" fillId="2" borderId="19" xfId="1" applyFont="1" applyFill="1" applyBorder="1" applyAlignment="1">
      <alignment horizontal="center" vertical="center" wrapText="1"/>
    </xf>
    <xf numFmtId="44" fontId="5" fillId="2" borderId="13" xfId="1" applyFont="1" applyFill="1" applyBorder="1" applyAlignment="1">
      <alignment horizontal="center" vertical="center" wrapText="1"/>
    </xf>
    <xf numFmtId="44" fontId="0" fillId="0" borderId="12" xfId="1" applyFont="1" applyFill="1" applyBorder="1" applyAlignment="1">
      <alignment horizontal="center" vertical="center" wrapText="1"/>
    </xf>
    <xf numFmtId="44" fontId="0" fillId="0" borderId="19" xfId="1" applyFont="1" applyFill="1" applyBorder="1" applyAlignment="1">
      <alignment horizontal="center" vertical="center" wrapText="1"/>
    </xf>
    <xf numFmtId="44" fontId="0" fillId="0" borderId="13" xfId="1" applyFont="1" applyFill="1" applyBorder="1" applyAlignment="1">
      <alignment horizontal="center" vertical="center" wrapText="1"/>
    </xf>
    <xf numFmtId="44" fontId="7" fillId="16" borderId="12" xfId="1" applyFont="1" applyFill="1" applyBorder="1" applyAlignment="1">
      <alignment horizontal="center" vertical="center" wrapText="1"/>
    </xf>
    <xf numFmtId="44" fontId="7" fillId="16" borderId="19" xfId="1" applyFont="1" applyFill="1" applyBorder="1" applyAlignment="1">
      <alignment horizontal="center" vertical="center" wrapText="1"/>
    </xf>
    <xf numFmtId="44" fontId="7" fillId="16" borderId="13" xfId="1" applyFont="1" applyFill="1" applyBorder="1" applyAlignment="1">
      <alignment horizontal="center" vertical="center" wrapText="1"/>
    </xf>
    <xf numFmtId="44" fontId="3" fillId="3" borderId="14" xfId="1" applyFont="1" applyFill="1" applyBorder="1" applyAlignment="1">
      <alignment horizontal="center" vertical="center" wrapText="1"/>
    </xf>
    <xf numFmtId="44" fontId="3" fillId="3" borderId="20" xfId="1" applyFont="1" applyFill="1" applyBorder="1" applyAlignment="1">
      <alignment horizontal="center" vertical="center" wrapText="1"/>
    </xf>
    <xf numFmtId="44" fontId="3" fillId="3" borderId="15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1" fillId="9" borderId="3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14" borderId="21" xfId="0" applyFont="1" applyFill="1" applyBorder="1" applyAlignment="1">
      <alignment horizontal="center"/>
    </xf>
    <xf numFmtId="0" fontId="1" fillId="14" borderId="22" xfId="0" applyFont="1" applyFill="1" applyBorder="1" applyAlignment="1">
      <alignment horizontal="center"/>
    </xf>
    <xf numFmtId="0" fontId="7" fillId="15" borderId="3" xfId="0" applyFont="1" applyFill="1" applyBorder="1" applyAlignment="1">
      <alignment horizontal="center"/>
    </xf>
    <xf numFmtId="0" fontId="7" fillId="15" borderId="4" xfId="0" applyFont="1" applyFill="1" applyBorder="1" applyAlignment="1">
      <alignment horizontal="center"/>
    </xf>
    <xf numFmtId="0" fontId="0" fillId="5" borderId="0" xfId="0" applyFill="1" applyAlignment="1">
      <alignment horizontal="center" wrapText="1"/>
    </xf>
    <xf numFmtId="44" fontId="5" fillId="11" borderId="12" xfId="1" applyFont="1" applyFill="1" applyBorder="1" applyAlignment="1">
      <alignment horizontal="center" vertical="center" wrapText="1"/>
    </xf>
    <xf numFmtId="44" fontId="5" fillId="11" borderId="19" xfId="1" applyFont="1" applyFill="1" applyBorder="1" applyAlignment="1">
      <alignment horizontal="center" vertical="center" wrapText="1"/>
    </xf>
    <xf numFmtId="44" fontId="5" fillId="11" borderId="13" xfId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right" vertical="center" wrapText="1"/>
    </xf>
    <xf numFmtId="44" fontId="0" fillId="9" borderId="12" xfId="1" applyFont="1" applyFill="1" applyBorder="1" applyAlignment="1">
      <alignment horizontal="center" vertical="center" wrapText="1"/>
    </xf>
    <xf numFmtId="44" fontId="0" fillId="9" borderId="19" xfId="1" applyFont="1" applyFill="1" applyBorder="1" applyAlignment="1">
      <alignment horizontal="center" vertical="center" wrapText="1"/>
    </xf>
    <xf numFmtId="44" fontId="0" fillId="9" borderId="13" xfId="1" applyFont="1" applyFill="1" applyBorder="1" applyAlignment="1">
      <alignment horizontal="center" vertical="center" wrapText="1"/>
    </xf>
    <xf numFmtId="44" fontId="3" fillId="16" borderId="12" xfId="1" applyFont="1" applyFill="1" applyBorder="1" applyAlignment="1">
      <alignment horizontal="center" vertical="center" wrapText="1"/>
    </xf>
    <xf numFmtId="44" fontId="3" fillId="16" borderId="19" xfId="1" applyFont="1" applyFill="1" applyBorder="1" applyAlignment="1">
      <alignment horizontal="center" vertical="center" wrapText="1"/>
    </xf>
    <xf numFmtId="44" fontId="3" fillId="16" borderId="13" xfId="1" applyFont="1" applyFill="1" applyBorder="1" applyAlignment="1">
      <alignment horizontal="center" vertical="center" wrapText="1"/>
    </xf>
    <xf numFmtId="44" fontId="0" fillId="10" borderId="12" xfId="1" applyFont="1" applyFill="1" applyBorder="1" applyAlignment="1">
      <alignment horizontal="center" vertical="center" wrapText="1"/>
    </xf>
    <xf numFmtId="44" fontId="0" fillId="10" borderId="19" xfId="1" applyFont="1" applyFill="1" applyBorder="1" applyAlignment="1">
      <alignment horizontal="center" vertical="center" wrapText="1"/>
    </xf>
    <xf numFmtId="44" fontId="0" fillId="10" borderId="13" xfId="1" applyFont="1" applyFill="1" applyBorder="1" applyAlignment="1">
      <alignment horizontal="center" vertical="center" wrapText="1"/>
    </xf>
    <xf numFmtId="44" fontId="3" fillId="3" borderId="12" xfId="1" applyFont="1" applyFill="1" applyBorder="1" applyAlignment="1">
      <alignment horizontal="center" vertical="center" wrapText="1"/>
    </xf>
    <xf numFmtId="44" fontId="3" fillId="3" borderId="19" xfId="1" applyFont="1" applyFill="1" applyBorder="1" applyAlignment="1">
      <alignment horizontal="center" vertical="center" wrapText="1"/>
    </xf>
    <xf numFmtId="44" fontId="3" fillId="3" borderId="13" xfId="1" applyFont="1" applyFill="1" applyBorder="1" applyAlignment="1">
      <alignment horizontal="center" vertical="center" wrapText="1"/>
    </xf>
    <xf numFmtId="44" fontId="0" fillId="14" borderId="12" xfId="1" applyFont="1" applyFill="1" applyBorder="1" applyAlignment="1">
      <alignment horizontal="center" vertical="center" wrapText="1"/>
    </xf>
    <xf numFmtId="44" fontId="0" fillId="14" borderId="19" xfId="1" applyFont="1" applyFill="1" applyBorder="1" applyAlignment="1">
      <alignment horizontal="center" vertical="center" wrapText="1"/>
    </xf>
    <xf numFmtId="44" fontId="0" fillId="14" borderId="13" xfId="1" applyFont="1" applyFill="1" applyBorder="1" applyAlignment="1">
      <alignment horizontal="center" vertical="center" wrapText="1"/>
    </xf>
    <xf numFmtId="44" fontId="0" fillId="16" borderId="1" xfId="1" applyFont="1" applyFill="1" applyBorder="1" applyAlignment="1">
      <alignment horizontal="right" vertical="center" wrapText="1"/>
    </xf>
    <xf numFmtId="44" fontId="3" fillId="3" borderId="11" xfId="1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7" xfId="0" applyFont="1" applyFill="1" applyBorder="1" applyAlignment="1">
      <alignment horizontal="right" vertical="center" wrapText="1"/>
    </xf>
    <xf numFmtId="0" fontId="0" fillId="0" borderId="18" xfId="0" applyFont="1" applyFill="1" applyBorder="1" applyAlignment="1">
      <alignment horizontal="right" vertical="center" wrapText="1"/>
    </xf>
    <xf numFmtId="44" fontId="0" fillId="9" borderId="12" xfId="1" applyFont="1" applyFill="1" applyBorder="1" applyAlignment="1">
      <alignment horizontal="right" vertical="center" wrapText="1"/>
    </xf>
    <xf numFmtId="44" fontId="0" fillId="9" borderId="19" xfId="1" applyFont="1" applyFill="1" applyBorder="1" applyAlignment="1">
      <alignment horizontal="right" vertical="center" wrapText="1"/>
    </xf>
    <xf numFmtId="44" fontId="0" fillId="9" borderId="13" xfId="1" applyFont="1" applyFill="1" applyBorder="1" applyAlignment="1">
      <alignment horizontal="right" vertical="center" wrapText="1"/>
    </xf>
    <xf numFmtId="44" fontId="0" fillId="10" borderId="12" xfId="1" applyFont="1" applyFill="1" applyBorder="1" applyAlignment="1">
      <alignment horizontal="right" vertical="center" wrapText="1"/>
    </xf>
    <xf numFmtId="44" fontId="0" fillId="10" borderId="19" xfId="1" applyFont="1" applyFill="1" applyBorder="1" applyAlignment="1">
      <alignment horizontal="right" vertical="center" wrapText="1"/>
    </xf>
    <xf numFmtId="44" fontId="0" fillId="10" borderId="13" xfId="1" applyFont="1" applyFill="1" applyBorder="1" applyAlignment="1">
      <alignment horizontal="right" vertical="center" wrapText="1"/>
    </xf>
    <xf numFmtId="44" fontId="3" fillId="3" borderId="12" xfId="1" applyFont="1" applyFill="1" applyBorder="1" applyAlignment="1">
      <alignment horizontal="right" vertical="center" wrapText="1"/>
    </xf>
    <xf numFmtId="44" fontId="3" fillId="3" borderId="19" xfId="1" applyFont="1" applyFill="1" applyBorder="1" applyAlignment="1">
      <alignment horizontal="right" vertical="center" wrapText="1"/>
    </xf>
    <xf numFmtId="44" fontId="3" fillId="3" borderId="13" xfId="1" applyFont="1" applyFill="1" applyBorder="1" applyAlignment="1">
      <alignment horizontal="right" vertical="center" wrapText="1"/>
    </xf>
    <xf numFmtId="44" fontId="3" fillId="16" borderId="14" xfId="1" applyFont="1" applyFill="1" applyBorder="1" applyAlignment="1">
      <alignment horizontal="right" vertical="center" wrapText="1"/>
    </xf>
    <xf numFmtId="44" fontId="3" fillId="16" borderId="20" xfId="1" applyFont="1" applyFill="1" applyBorder="1" applyAlignment="1">
      <alignment horizontal="right" vertical="center" wrapText="1"/>
    </xf>
    <xf numFmtId="44" fontId="3" fillId="16" borderId="15" xfId="1" applyFont="1" applyFill="1" applyBorder="1" applyAlignment="1">
      <alignment horizontal="right" vertical="center" wrapText="1"/>
    </xf>
    <xf numFmtId="44" fontId="0" fillId="13" borderId="12" xfId="1" applyFont="1" applyFill="1" applyBorder="1" applyAlignment="1">
      <alignment horizontal="center" vertical="center" wrapText="1"/>
    </xf>
    <xf numFmtId="44" fontId="0" fillId="13" borderId="19" xfId="1" applyFont="1" applyFill="1" applyBorder="1" applyAlignment="1">
      <alignment horizontal="center" vertical="center" wrapText="1"/>
    </xf>
    <xf numFmtId="44" fontId="0" fillId="13" borderId="13" xfId="1" applyFont="1" applyFill="1" applyBorder="1" applyAlignment="1">
      <alignment horizontal="center" vertical="center" wrapText="1"/>
    </xf>
    <xf numFmtId="1" fontId="0" fillId="0" borderId="12" xfId="0" applyNumberFormat="1" applyFont="1" applyFill="1" applyBorder="1" applyAlignment="1">
      <alignment horizontal="center" vertical="center" wrapText="1"/>
    </xf>
    <xf numFmtId="1" fontId="0" fillId="0" borderId="19" xfId="0" applyNumberFormat="1" applyFont="1" applyFill="1" applyBorder="1" applyAlignment="1">
      <alignment horizontal="center" vertical="center" wrapText="1"/>
    </xf>
    <xf numFmtId="1" fontId="0" fillId="0" borderId="13" xfId="0" applyNumberFormat="1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mruColors>
      <color rgb="FF0000FF"/>
      <color rgb="FF00FF00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J72"/>
  <sheetViews>
    <sheetView showGridLines="0" tabSelected="1" zoomScale="84" zoomScaleNormal="84" workbookViewId="0">
      <selection activeCell="Q25" sqref="Q25:Q31"/>
    </sheetView>
  </sheetViews>
  <sheetFormatPr baseColWidth="10" defaultColWidth="11.5703125" defaultRowHeight="12.75" x14ac:dyDescent="0.2"/>
  <cols>
    <col min="1" max="1" width="1.42578125" customWidth="1"/>
    <col min="2" max="2" width="12.85546875" customWidth="1"/>
    <col min="3" max="3" width="14.28515625" customWidth="1"/>
    <col min="4" max="5" width="14" customWidth="1"/>
    <col min="6" max="6" width="16.42578125" customWidth="1"/>
    <col min="7" max="7" width="15.85546875" customWidth="1"/>
    <col min="8" max="8" width="15.140625" customWidth="1"/>
    <col min="9" max="9" width="4.28515625" customWidth="1"/>
    <col min="10" max="10" width="10.5703125" customWidth="1"/>
    <col min="11" max="12" width="15.42578125" customWidth="1"/>
    <col min="13" max="13" width="12.5703125" customWidth="1"/>
    <col min="14" max="14" width="14" customWidth="1"/>
    <col min="15" max="15" width="13.7109375" customWidth="1"/>
    <col min="16" max="16" width="15.42578125" customWidth="1"/>
    <col min="17" max="17" width="15.85546875" customWidth="1"/>
    <col min="18" max="18" width="3.7109375" customWidth="1"/>
    <col min="19" max="19" width="11.5703125" hidden="1" customWidth="1"/>
    <col min="20" max="21" width="17.5703125" hidden="1" customWidth="1"/>
    <col min="22" max="22" width="4.85546875" hidden="1" customWidth="1"/>
    <col min="23" max="25" width="14.5703125" hidden="1" customWidth="1"/>
    <col min="26" max="27" width="14.42578125" hidden="1" customWidth="1"/>
    <col min="28" max="28" width="14" customWidth="1"/>
    <col min="29" max="29" width="13.140625" bestFit="1" customWidth="1"/>
  </cols>
  <sheetData>
    <row r="1" spans="2:27" x14ac:dyDescent="0.2">
      <c r="S1" s="5"/>
      <c r="T1" s="5"/>
      <c r="U1" s="5"/>
    </row>
    <row r="2" spans="2:27" ht="15.75" x14ac:dyDescent="0.25">
      <c r="B2" s="2" t="s">
        <v>4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S2" s="5"/>
      <c r="T2" s="5"/>
      <c r="U2" s="5"/>
    </row>
    <row r="3" spans="2:27" ht="15.75" customHeight="1" x14ac:dyDescent="0.2">
      <c r="D3" s="167" t="s">
        <v>8</v>
      </c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S3" s="5"/>
      <c r="T3" s="5"/>
      <c r="U3" s="5"/>
    </row>
    <row r="4" spans="2:27" x14ac:dyDescent="0.2"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3"/>
      <c r="S4" s="5"/>
      <c r="T4" s="5"/>
      <c r="U4" s="5"/>
    </row>
    <row r="5" spans="2:27" ht="12" customHeight="1" x14ac:dyDescent="0.2">
      <c r="B5" s="10" t="s">
        <v>5</v>
      </c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S5" s="158"/>
      <c r="T5" s="158"/>
      <c r="U5" s="158"/>
    </row>
    <row r="6" spans="2:27" ht="13.5" customHeight="1" thickBot="1" x14ac:dyDescent="0.25">
      <c r="R6" s="7"/>
      <c r="S6" s="5"/>
      <c r="T6" s="5"/>
      <c r="U6" s="5"/>
    </row>
    <row r="7" spans="2:27" ht="12.75" customHeight="1" x14ac:dyDescent="0.2">
      <c r="B7" s="13"/>
      <c r="C7" s="159" t="s">
        <v>0</v>
      </c>
      <c r="D7" s="159"/>
      <c r="E7" s="163" t="s">
        <v>12</v>
      </c>
      <c r="F7" s="164"/>
      <c r="G7" s="165" t="s">
        <v>3</v>
      </c>
      <c r="H7" s="166"/>
      <c r="J7" s="13"/>
      <c r="K7" s="159" t="s">
        <v>0</v>
      </c>
      <c r="L7" s="159"/>
      <c r="M7" s="162" t="s">
        <v>14</v>
      </c>
      <c r="N7" s="162"/>
      <c r="O7" s="162"/>
      <c r="P7" s="160" t="s">
        <v>13</v>
      </c>
      <c r="Q7" s="161"/>
      <c r="R7" s="3"/>
      <c r="S7" s="140" t="s">
        <v>9</v>
      </c>
      <c r="T7" s="140"/>
      <c r="U7" s="140"/>
      <c r="W7" s="140" t="s">
        <v>11</v>
      </c>
      <c r="X7" s="140"/>
      <c r="Y7" s="140"/>
      <c r="Z7" s="140" t="s">
        <v>10</v>
      </c>
      <c r="AA7" s="141"/>
    </row>
    <row r="8" spans="2:27" x14ac:dyDescent="0.2">
      <c r="B8" s="52"/>
      <c r="C8" s="12" t="s">
        <v>6</v>
      </c>
      <c r="D8" s="12" t="s">
        <v>7</v>
      </c>
      <c r="E8" s="12" t="s">
        <v>6</v>
      </c>
      <c r="F8" s="12" t="s">
        <v>7</v>
      </c>
      <c r="G8" s="12" t="s">
        <v>6</v>
      </c>
      <c r="H8" s="12" t="s">
        <v>7</v>
      </c>
      <c r="J8" s="52"/>
      <c r="K8" s="12" t="s">
        <v>6</v>
      </c>
      <c r="L8" s="12" t="s">
        <v>7</v>
      </c>
      <c r="M8" s="12"/>
      <c r="N8" s="12" t="s">
        <v>6</v>
      </c>
      <c r="O8" s="12" t="s">
        <v>7</v>
      </c>
      <c r="P8" s="12" t="s">
        <v>6</v>
      </c>
      <c r="Q8" s="12" t="s">
        <v>7</v>
      </c>
      <c r="S8" s="12"/>
      <c r="T8" s="12" t="s">
        <v>6</v>
      </c>
      <c r="U8" s="12" t="s">
        <v>7</v>
      </c>
      <c r="W8" s="12"/>
      <c r="X8" s="12" t="s">
        <v>6</v>
      </c>
      <c r="Y8" s="12" t="s">
        <v>7</v>
      </c>
      <c r="Z8" s="11"/>
      <c r="AA8" s="14"/>
    </row>
    <row r="9" spans="2:27" x14ac:dyDescent="0.2">
      <c r="B9" s="15">
        <v>1022</v>
      </c>
      <c r="C9" s="68"/>
      <c r="D9" s="99"/>
      <c r="E9" s="81"/>
      <c r="F9" s="82"/>
      <c r="G9" s="105"/>
      <c r="H9" s="132">
        <f>F9-D9</f>
        <v>0</v>
      </c>
      <c r="J9" s="15">
        <v>1022</v>
      </c>
      <c r="K9" s="68"/>
      <c r="L9" s="99">
        <f>D9</f>
        <v>0</v>
      </c>
      <c r="M9" s="26">
        <v>134120</v>
      </c>
      <c r="N9" s="69"/>
      <c r="O9" s="56"/>
      <c r="P9" s="127"/>
      <c r="Q9" s="42">
        <f>(O9-N10)-L9</f>
        <v>0</v>
      </c>
      <c r="R9" s="3"/>
      <c r="S9" s="26">
        <v>104110</v>
      </c>
      <c r="T9" s="58"/>
      <c r="U9" s="58"/>
      <c r="W9" s="26">
        <v>104110</v>
      </c>
      <c r="X9" s="58">
        <f>+T9+N9</f>
        <v>0</v>
      </c>
      <c r="Y9" s="58">
        <f>+U9+O9</f>
        <v>0</v>
      </c>
      <c r="Z9" s="37">
        <f>+C9-X9</f>
        <v>0</v>
      </c>
      <c r="AA9" s="37">
        <f>+D9-Y9</f>
        <v>0</v>
      </c>
    </row>
    <row r="10" spans="2:27" x14ac:dyDescent="0.2">
      <c r="B10" s="15"/>
      <c r="C10" s="59"/>
      <c r="D10" s="59"/>
      <c r="E10" s="80"/>
      <c r="F10" s="59"/>
      <c r="G10" s="106"/>
      <c r="H10" s="106"/>
      <c r="J10" s="15"/>
      <c r="K10" s="59"/>
      <c r="L10" s="59"/>
      <c r="M10" s="26">
        <v>134920</v>
      </c>
      <c r="N10" s="56"/>
      <c r="O10" s="69"/>
      <c r="P10" s="128"/>
      <c r="Q10" s="129"/>
      <c r="R10" s="3"/>
      <c r="S10" s="26">
        <v>104910</v>
      </c>
      <c r="T10" s="58"/>
      <c r="U10" s="58"/>
      <c r="W10" s="26">
        <v>104910</v>
      </c>
      <c r="X10" s="58">
        <f t="shared" ref="X10:X53" si="0">+T10+N10</f>
        <v>0</v>
      </c>
      <c r="Y10" s="58">
        <f t="shared" ref="Y10:Y53" si="1">+U10+O10</f>
        <v>0</v>
      </c>
      <c r="Z10" s="37">
        <f t="shared" ref="Z10:Z50" si="2">+C10-X10</f>
        <v>0</v>
      </c>
      <c r="AA10" s="37">
        <f t="shared" ref="AA10:AA49" si="3">+D10-Y10</f>
        <v>0</v>
      </c>
    </row>
    <row r="11" spans="2:27" x14ac:dyDescent="0.2">
      <c r="B11" s="15">
        <v>10681</v>
      </c>
      <c r="C11" s="35"/>
      <c r="D11" s="35"/>
      <c r="E11" s="35"/>
      <c r="F11" s="35"/>
      <c r="G11" s="100"/>
      <c r="H11" s="100"/>
      <c r="J11" s="15">
        <v>10681</v>
      </c>
      <c r="K11" s="35"/>
      <c r="L11" s="35"/>
      <c r="M11" s="24"/>
      <c r="N11" s="57"/>
      <c r="O11" s="138"/>
      <c r="P11" s="103"/>
      <c r="Q11" s="139"/>
      <c r="S11" s="25">
        <v>1068100</v>
      </c>
      <c r="T11" s="58"/>
      <c r="U11" s="58"/>
      <c r="W11" s="25">
        <v>1068100</v>
      </c>
      <c r="X11" s="58">
        <f t="shared" si="0"/>
        <v>0</v>
      </c>
      <c r="Y11" s="58">
        <f t="shared" si="1"/>
        <v>0</v>
      </c>
      <c r="Z11" s="37">
        <f t="shared" si="2"/>
        <v>0</v>
      </c>
      <c r="AA11" s="37">
        <f t="shared" si="3"/>
        <v>0</v>
      </c>
    </row>
    <row r="12" spans="2:27" x14ac:dyDescent="0.2">
      <c r="B12" s="15">
        <v>10684</v>
      </c>
      <c r="C12" s="36"/>
      <c r="D12" s="36"/>
      <c r="E12" s="36"/>
      <c r="F12" s="36"/>
      <c r="G12" s="100"/>
      <c r="H12" s="100"/>
      <c r="J12" s="15">
        <v>10684</v>
      </c>
      <c r="K12" s="36"/>
      <c r="L12" s="36"/>
      <c r="M12" s="24"/>
      <c r="N12" s="57"/>
      <c r="O12" s="138"/>
      <c r="P12" s="103"/>
      <c r="Q12" s="139"/>
      <c r="S12" s="24">
        <v>1068400</v>
      </c>
      <c r="T12" s="58"/>
      <c r="U12" s="58"/>
      <c r="W12" s="24">
        <v>1068400</v>
      </c>
      <c r="X12" s="58">
        <f t="shared" si="0"/>
        <v>0</v>
      </c>
      <c r="Y12" s="58">
        <f t="shared" si="1"/>
        <v>0</v>
      </c>
      <c r="Z12" s="37">
        <f t="shared" si="2"/>
        <v>0</v>
      </c>
      <c r="AA12" s="37">
        <f t="shared" si="3"/>
        <v>0</v>
      </c>
    </row>
    <row r="13" spans="2:27" x14ac:dyDescent="0.2">
      <c r="B13" s="15">
        <v>10687</v>
      </c>
      <c r="C13" s="35"/>
      <c r="D13" s="35"/>
      <c r="E13" s="35"/>
      <c r="F13" s="35"/>
      <c r="G13" s="100"/>
      <c r="H13" s="100"/>
      <c r="J13" s="15">
        <v>10687</v>
      </c>
      <c r="K13" s="35"/>
      <c r="L13" s="35"/>
      <c r="M13" s="24"/>
      <c r="N13" s="57"/>
      <c r="O13" s="138"/>
      <c r="P13" s="103"/>
      <c r="Q13" s="139"/>
      <c r="S13" s="25">
        <v>1068700</v>
      </c>
      <c r="T13" s="58"/>
      <c r="U13" s="58"/>
      <c r="W13" s="25">
        <v>1068700</v>
      </c>
      <c r="X13" s="58">
        <f t="shared" si="0"/>
        <v>0</v>
      </c>
      <c r="Y13" s="58">
        <f t="shared" si="1"/>
        <v>0</v>
      </c>
      <c r="Z13" s="37">
        <f t="shared" si="2"/>
        <v>0</v>
      </c>
      <c r="AA13" s="37">
        <f t="shared" si="3"/>
        <v>0</v>
      </c>
    </row>
    <row r="14" spans="2:27" x14ac:dyDescent="0.2">
      <c r="B14" s="16"/>
      <c r="C14" s="37"/>
      <c r="D14" s="38"/>
      <c r="E14" s="66"/>
      <c r="F14" s="66"/>
      <c r="G14" s="107"/>
      <c r="H14" s="107"/>
      <c r="J14" s="16"/>
      <c r="K14" s="37"/>
      <c r="L14" s="38"/>
      <c r="M14" s="26"/>
      <c r="N14" s="58"/>
      <c r="O14" s="58"/>
      <c r="P14" s="102"/>
      <c r="Q14" s="101"/>
      <c r="S14" s="26"/>
      <c r="T14" s="58"/>
      <c r="U14" s="58"/>
      <c r="W14" s="26"/>
      <c r="X14" s="58"/>
      <c r="Y14" s="58"/>
      <c r="Z14" s="37"/>
      <c r="AA14" s="37"/>
    </row>
    <row r="15" spans="2:27" s="21" customFormat="1" x14ac:dyDescent="0.2">
      <c r="B15" s="16">
        <v>1311</v>
      </c>
      <c r="C15" s="68"/>
      <c r="D15" s="61"/>
      <c r="E15" s="83"/>
      <c r="F15" s="84"/>
      <c r="G15" s="108"/>
      <c r="H15" s="109">
        <f>F15-D15</f>
        <v>0</v>
      </c>
      <c r="I15"/>
      <c r="J15" s="16">
        <v>1311</v>
      </c>
      <c r="K15" s="68"/>
      <c r="L15" s="61">
        <f>D15</f>
        <v>0</v>
      </c>
      <c r="M15" s="26">
        <v>104110</v>
      </c>
      <c r="N15" s="69"/>
      <c r="O15" s="56"/>
      <c r="P15" s="104"/>
      <c r="Q15" s="42">
        <f>O15-L15</f>
        <v>0</v>
      </c>
      <c r="S15" s="26">
        <v>104110</v>
      </c>
      <c r="T15" s="56"/>
      <c r="U15" s="56"/>
      <c r="W15" s="26">
        <v>104110</v>
      </c>
      <c r="X15" s="56">
        <f t="shared" si="0"/>
        <v>0</v>
      </c>
      <c r="Y15" s="56">
        <f t="shared" si="1"/>
        <v>0</v>
      </c>
      <c r="Z15" s="37">
        <f t="shared" si="2"/>
        <v>0</v>
      </c>
      <c r="AA15" s="37">
        <f t="shared" si="3"/>
        <v>0</v>
      </c>
    </row>
    <row r="16" spans="2:27" ht="12" customHeight="1" x14ac:dyDescent="0.2">
      <c r="B16" s="16">
        <v>1312</v>
      </c>
      <c r="C16" s="68"/>
      <c r="D16" s="61"/>
      <c r="E16" s="83"/>
      <c r="F16" s="84"/>
      <c r="G16" s="108"/>
      <c r="H16" s="109">
        <f t="shared" ref="H16:H24" si="4">F16-D16</f>
        <v>0</v>
      </c>
      <c r="J16" s="16">
        <v>1312</v>
      </c>
      <c r="K16" s="68"/>
      <c r="L16" s="61">
        <f t="shared" ref="L16:L24" si="5">D16</f>
        <v>0</v>
      </c>
      <c r="M16" s="26">
        <v>134120</v>
      </c>
      <c r="N16" s="69"/>
      <c r="O16" s="56"/>
      <c r="P16" s="104"/>
      <c r="Q16" s="42">
        <f>O16-L16</f>
        <v>0</v>
      </c>
      <c r="S16" s="26">
        <v>134120</v>
      </c>
      <c r="T16" s="56"/>
      <c r="U16" s="56"/>
      <c r="W16" s="26">
        <v>134120</v>
      </c>
      <c r="X16" s="56">
        <f t="shared" si="0"/>
        <v>0</v>
      </c>
      <c r="Y16" s="56">
        <f t="shared" si="1"/>
        <v>0</v>
      </c>
      <c r="Z16" s="37">
        <f t="shared" si="2"/>
        <v>0</v>
      </c>
      <c r="AA16" s="37">
        <f t="shared" si="3"/>
        <v>0</v>
      </c>
    </row>
    <row r="17" spans="2:29" x14ac:dyDescent="0.2">
      <c r="B17" s="16">
        <v>1313</v>
      </c>
      <c r="C17" s="68"/>
      <c r="D17" s="61"/>
      <c r="E17" s="83"/>
      <c r="F17" s="84"/>
      <c r="G17" s="108"/>
      <c r="H17" s="109">
        <f t="shared" si="4"/>
        <v>0</v>
      </c>
      <c r="J17" s="16">
        <v>1313</v>
      </c>
      <c r="K17" s="68"/>
      <c r="L17" s="61">
        <f t="shared" si="5"/>
        <v>0</v>
      </c>
      <c r="M17" s="26">
        <v>134130</v>
      </c>
      <c r="N17" s="69"/>
      <c r="O17" s="56"/>
      <c r="P17" s="104"/>
      <c r="Q17" s="42">
        <f>O17-L17</f>
        <v>0</v>
      </c>
      <c r="S17" s="26">
        <v>134130</v>
      </c>
      <c r="T17" s="56"/>
      <c r="U17" s="56"/>
      <c r="W17" s="26">
        <v>134130</v>
      </c>
      <c r="X17" s="56">
        <f t="shared" si="0"/>
        <v>0</v>
      </c>
      <c r="Y17" s="56">
        <f t="shared" si="1"/>
        <v>0</v>
      </c>
      <c r="Z17" s="37">
        <f t="shared" si="2"/>
        <v>0</v>
      </c>
      <c r="AA17" s="37">
        <f t="shared" si="3"/>
        <v>0</v>
      </c>
    </row>
    <row r="18" spans="2:29" ht="13.5" customHeight="1" x14ac:dyDescent="0.2">
      <c r="B18" s="16">
        <v>1316</v>
      </c>
      <c r="C18" s="68"/>
      <c r="D18" s="61"/>
      <c r="E18" s="83"/>
      <c r="F18" s="84"/>
      <c r="G18" s="108"/>
      <c r="H18" s="109">
        <f t="shared" si="4"/>
        <v>0</v>
      </c>
      <c r="J18" s="16">
        <v>1316</v>
      </c>
      <c r="K18" s="68"/>
      <c r="L18" s="61">
        <f t="shared" si="5"/>
        <v>0</v>
      </c>
      <c r="M18" s="26">
        <v>134170</v>
      </c>
      <c r="N18" s="69"/>
      <c r="O18" s="56"/>
      <c r="P18" s="104"/>
      <c r="Q18" s="42">
        <f t="shared" ref="Q18" si="6">SUM(D18-O18)</f>
        <v>0</v>
      </c>
      <c r="S18" s="26">
        <v>134170</v>
      </c>
      <c r="T18" s="56"/>
      <c r="U18" s="56"/>
      <c r="W18" s="26">
        <v>134170</v>
      </c>
      <c r="X18" s="56">
        <f t="shared" si="0"/>
        <v>0</v>
      </c>
      <c r="Y18" s="56">
        <f t="shared" si="1"/>
        <v>0</v>
      </c>
      <c r="Z18" s="37">
        <f t="shared" si="2"/>
        <v>0</v>
      </c>
      <c r="AA18" s="37">
        <f t="shared" si="3"/>
        <v>0</v>
      </c>
    </row>
    <row r="19" spans="2:29" ht="12.75" customHeight="1" x14ac:dyDescent="0.2">
      <c r="B19" s="16">
        <v>13181</v>
      </c>
      <c r="C19" s="68"/>
      <c r="D19" s="61"/>
      <c r="E19" s="83"/>
      <c r="F19" s="84"/>
      <c r="G19" s="110"/>
      <c r="H19" s="109">
        <f t="shared" si="4"/>
        <v>0</v>
      </c>
      <c r="J19" s="16">
        <v>13181</v>
      </c>
      <c r="K19" s="68"/>
      <c r="L19" s="61">
        <f t="shared" si="5"/>
        <v>0</v>
      </c>
      <c r="M19" s="207">
        <v>134180</v>
      </c>
      <c r="N19" s="168"/>
      <c r="O19" s="145"/>
      <c r="P19" s="151"/>
      <c r="Q19" s="154">
        <f>O19-L19-L20-L21-L22-L23-L24</f>
        <v>0</v>
      </c>
      <c r="S19" s="142">
        <v>134180</v>
      </c>
      <c r="T19" s="145"/>
      <c r="U19" s="145"/>
      <c r="W19" s="142">
        <v>134180</v>
      </c>
      <c r="X19" s="145">
        <f t="shared" si="0"/>
        <v>0</v>
      </c>
      <c r="Y19" s="145">
        <f t="shared" si="1"/>
        <v>0</v>
      </c>
      <c r="Z19" s="148">
        <f>+C19+C20+C21+C22+C23-X19</f>
        <v>0</v>
      </c>
      <c r="AA19" s="148">
        <f>+D19+D20+D21+D22+D23-Y19</f>
        <v>0</v>
      </c>
    </row>
    <row r="20" spans="2:29" ht="12.75" customHeight="1" x14ac:dyDescent="0.2">
      <c r="B20" s="16">
        <v>13182</v>
      </c>
      <c r="C20" s="68"/>
      <c r="D20" s="61"/>
      <c r="E20" s="83"/>
      <c r="F20" s="84"/>
      <c r="G20" s="111"/>
      <c r="H20" s="109">
        <f t="shared" si="4"/>
        <v>0</v>
      </c>
      <c r="J20" s="16">
        <v>13182</v>
      </c>
      <c r="K20" s="68"/>
      <c r="L20" s="61">
        <f t="shared" si="5"/>
        <v>0</v>
      </c>
      <c r="M20" s="208"/>
      <c r="N20" s="169"/>
      <c r="O20" s="146"/>
      <c r="P20" s="152"/>
      <c r="Q20" s="155"/>
      <c r="S20" s="143"/>
      <c r="T20" s="146"/>
      <c r="U20" s="146"/>
      <c r="W20" s="143"/>
      <c r="X20" s="146">
        <f t="shared" si="0"/>
        <v>0</v>
      </c>
      <c r="Y20" s="146">
        <f t="shared" si="1"/>
        <v>0</v>
      </c>
      <c r="Z20" s="149"/>
      <c r="AA20" s="149"/>
    </row>
    <row r="21" spans="2:29" ht="12.75" customHeight="1" x14ac:dyDescent="0.2">
      <c r="B21" s="16">
        <v>13185</v>
      </c>
      <c r="C21" s="68"/>
      <c r="D21" s="61"/>
      <c r="E21" s="83"/>
      <c r="F21" s="84"/>
      <c r="G21" s="111"/>
      <c r="H21" s="109">
        <f t="shared" si="4"/>
        <v>0</v>
      </c>
      <c r="J21" s="16">
        <v>13185</v>
      </c>
      <c r="K21" s="68"/>
      <c r="L21" s="61">
        <f t="shared" si="5"/>
        <v>0</v>
      </c>
      <c r="M21" s="208"/>
      <c r="N21" s="169"/>
      <c r="O21" s="146"/>
      <c r="P21" s="152"/>
      <c r="Q21" s="155"/>
      <c r="S21" s="143"/>
      <c r="T21" s="146"/>
      <c r="U21" s="146"/>
      <c r="W21" s="143"/>
      <c r="X21" s="146">
        <f t="shared" si="0"/>
        <v>0</v>
      </c>
      <c r="Y21" s="146">
        <f t="shared" si="1"/>
        <v>0</v>
      </c>
      <c r="Z21" s="149"/>
      <c r="AA21" s="149"/>
    </row>
    <row r="22" spans="2:29" ht="12.6" customHeight="1" x14ac:dyDescent="0.2">
      <c r="B22" s="16">
        <v>13186</v>
      </c>
      <c r="C22" s="68"/>
      <c r="D22" s="61"/>
      <c r="E22" s="83"/>
      <c r="F22" s="84"/>
      <c r="G22" s="111"/>
      <c r="H22" s="109">
        <f t="shared" si="4"/>
        <v>0</v>
      </c>
      <c r="J22" s="16">
        <v>13186</v>
      </c>
      <c r="K22" s="68"/>
      <c r="L22" s="61">
        <f t="shared" si="5"/>
        <v>0</v>
      </c>
      <c r="M22" s="208"/>
      <c r="N22" s="169"/>
      <c r="O22" s="146"/>
      <c r="P22" s="152"/>
      <c r="Q22" s="155"/>
      <c r="S22" s="143"/>
      <c r="T22" s="146"/>
      <c r="U22" s="146"/>
      <c r="W22" s="143"/>
      <c r="X22" s="146">
        <f t="shared" si="0"/>
        <v>0</v>
      </c>
      <c r="Y22" s="146">
        <f t="shared" si="1"/>
        <v>0</v>
      </c>
      <c r="Z22" s="149"/>
      <c r="AA22" s="149"/>
    </row>
    <row r="23" spans="2:29" ht="12.6" customHeight="1" x14ac:dyDescent="0.2">
      <c r="B23" s="16">
        <v>13188</v>
      </c>
      <c r="C23" s="68"/>
      <c r="D23" s="61"/>
      <c r="E23" s="83"/>
      <c r="F23" s="84"/>
      <c r="G23" s="112"/>
      <c r="H23" s="109">
        <f t="shared" si="4"/>
        <v>0</v>
      </c>
      <c r="J23" s="16">
        <v>13188</v>
      </c>
      <c r="K23" s="68"/>
      <c r="L23" s="61">
        <f t="shared" si="5"/>
        <v>0</v>
      </c>
      <c r="M23" s="208"/>
      <c r="N23" s="169"/>
      <c r="O23" s="146"/>
      <c r="P23" s="152"/>
      <c r="Q23" s="155"/>
      <c r="S23" s="144"/>
      <c r="T23" s="147"/>
      <c r="U23" s="147"/>
      <c r="W23" s="144"/>
      <c r="X23" s="147">
        <f t="shared" si="0"/>
        <v>0</v>
      </c>
      <c r="Y23" s="147">
        <f t="shared" si="1"/>
        <v>0</v>
      </c>
      <c r="Z23" s="150"/>
      <c r="AA23" s="150"/>
    </row>
    <row r="24" spans="2:29" x14ac:dyDescent="0.2">
      <c r="B24" s="16">
        <v>138</v>
      </c>
      <c r="C24" s="68"/>
      <c r="D24" s="61"/>
      <c r="E24" s="83"/>
      <c r="F24" s="84"/>
      <c r="G24" s="108"/>
      <c r="H24" s="109">
        <f t="shared" si="4"/>
        <v>0</v>
      </c>
      <c r="J24" s="16">
        <v>138</v>
      </c>
      <c r="K24" s="68"/>
      <c r="L24" s="61">
        <f t="shared" si="5"/>
        <v>0</v>
      </c>
      <c r="M24" s="209"/>
      <c r="N24" s="170"/>
      <c r="O24" s="147"/>
      <c r="P24" s="153"/>
      <c r="Q24" s="156"/>
      <c r="S24" s="26"/>
      <c r="T24" s="56"/>
      <c r="U24" s="56"/>
      <c r="W24" s="26"/>
      <c r="X24" s="56">
        <f t="shared" si="0"/>
        <v>0</v>
      </c>
      <c r="Y24" s="56">
        <f t="shared" si="1"/>
        <v>0</v>
      </c>
      <c r="Z24" s="37">
        <f t="shared" si="2"/>
        <v>0</v>
      </c>
      <c r="AA24" s="37">
        <f t="shared" si="3"/>
        <v>0</v>
      </c>
    </row>
    <row r="25" spans="2:29" ht="12.75" customHeight="1" x14ac:dyDescent="0.2">
      <c r="B25" s="189">
        <v>139</v>
      </c>
      <c r="C25" s="192"/>
      <c r="D25" s="195"/>
      <c r="E25" s="184"/>
      <c r="F25" s="204"/>
      <c r="G25" s="181">
        <f>E25-C25</f>
        <v>0</v>
      </c>
      <c r="H25" s="175"/>
      <c r="J25" s="189">
        <v>139</v>
      </c>
      <c r="K25" s="192">
        <f>C25</f>
        <v>0</v>
      </c>
      <c r="L25" s="195"/>
      <c r="M25" s="26">
        <v>104910</v>
      </c>
      <c r="N25" s="56"/>
      <c r="O25" s="69"/>
      <c r="P25" s="198">
        <f>(N25+N26+N27+N28+N29+N30+N31)-K25</f>
        <v>0</v>
      </c>
      <c r="Q25" s="201"/>
      <c r="S25" s="26">
        <v>104910</v>
      </c>
      <c r="T25" s="56"/>
      <c r="U25" s="56"/>
      <c r="W25" s="26">
        <v>104910</v>
      </c>
      <c r="X25" s="56">
        <f t="shared" si="0"/>
        <v>0</v>
      </c>
      <c r="Y25" s="56">
        <f t="shared" si="1"/>
        <v>0</v>
      </c>
      <c r="Z25" s="148">
        <f>+C25-X25-X26-X27-X28-X29-X30-X31</f>
        <v>0</v>
      </c>
      <c r="AA25" s="148">
        <f t="shared" si="3"/>
        <v>0</v>
      </c>
      <c r="AC25" s="121"/>
    </row>
    <row r="26" spans="2:29" ht="12.75" customHeight="1" x14ac:dyDescent="0.2">
      <c r="B26" s="190"/>
      <c r="C26" s="193"/>
      <c r="D26" s="196"/>
      <c r="E26" s="185"/>
      <c r="F26" s="205"/>
      <c r="G26" s="182"/>
      <c r="H26" s="176"/>
      <c r="J26" s="190"/>
      <c r="K26" s="193"/>
      <c r="L26" s="196"/>
      <c r="M26" s="26">
        <v>139910</v>
      </c>
      <c r="N26" s="56"/>
      <c r="O26" s="69"/>
      <c r="P26" s="199"/>
      <c r="Q26" s="202"/>
      <c r="S26" s="26">
        <v>139910</v>
      </c>
      <c r="T26" s="56"/>
      <c r="U26" s="56"/>
      <c r="W26" s="26">
        <v>139910</v>
      </c>
      <c r="X26" s="56">
        <f t="shared" si="0"/>
        <v>0</v>
      </c>
      <c r="Y26" s="56">
        <f t="shared" si="1"/>
        <v>0</v>
      </c>
      <c r="Z26" s="149"/>
      <c r="AA26" s="149"/>
    </row>
    <row r="27" spans="2:29" ht="12.6" customHeight="1" x14ac:dyDescent="0.2">
      <c r="B27" s="190"/>
      <c r="C27" s="193"/>
      <c r="D27" s="196"/>
      <c r="E27" s="185"/>
      <c r="F27" s="205"/>
      <c r="G27" s="182"/>
      <c r="H27" s="176"/>
      <c r="J27" s="190"/>
      <c r="K27" s="193"/>
      <c r="L27" s="196"/>
      <c r="M27" s="26">
        <v>134920</v>
      </c>
      <c r="N27" s="56"/>
      <c r="O27" s="69"/>
      <c r="P27" s="199"/>
      <c r="Q27" s="202"/>
      <c r="S27" s="26">
        <v>134920</v>
      </c>
      <c r="T27" s="56"/>
      <c r="U27" s="56"/>
      <c r="W27" s="26">
        <v>134920</v>
      </c>
      <c r="X27" s="56">
        <f t="shared" si="0"/>
        <v>0</v>
      </c>
      <c r="Y27" s="56">
        <f t="shared" si="1"/>
        <v>0</v>
      </c>
      <c r="Z27" s="149"/>
      <c r="AA27" s="149"/>
      <c r="AC27" s="121"/>
    </row>
    <row r="28" spans="2:29" ht="12.6" customHeight="1" x14ac:dyDescent="0.2">
      <c r="B28" s="190"/>
      <c r="C28" s="193"/>
      <c r="D28" s="196"/>
      <c r="E28" s="185"/>
      <c r="F28" s="205"/>
      <c r="G28" s="182"/>
      <c r="H28" s="176"/>
      <c r="J28" s="190"/>
      <c r="K28" s="193"/>
      <c r="L28" s="196"/>
      <c r="M28" s="26">
        <v>134930</v>
      </c>
      <c r="N28" s="56"/>
      <c r="O28" s="69"/>
      <c r="P28" s="199"/>
      <c r="Q28" s="202"/>
      <c r="S28" s="26">
        <v>134930</v>
      </c>
      <c r="T28" s="56"/>
      <c r="U28" s="56"/>
      <c r="W28" s="26">
        <v>134930</v>
      </c>
      <c r="X28" s="56">
        <f t="shared" si="0"/>
        <v>0</v>
      </c>
      <c r="Y28" s="56">
        <f t="shared" si="1"/>
        <v>0</v>
      </c>
      <c r="Z28" s="149"/>
      <c r="AA28" s="149"/>
    </row>
    <row r="29" spans="2:29" ht="12.6" customHeight="1" x14ac:dyDescent="0.2">
      <c r="B29" s="190"/>
      <c r="C29" s="193"/>
      <c r="D29" s="196"/>
      <c r="E29" s="185"/>
      <c r="F29" s="205"/>
      <c r="G29" s="182"/>
      <c r="H29" s="176"/>
      <c r="J29" s="190"/>
      <c r="K29" s="193"/>
      <c r="L29" s="196"/>
      <c r="M29" s="26">
        <v>134950</v>
      </c>
      <c r="N29" s="41"/>
      <c r="O29" s="69"/>
      <c r="P29" s="199"/>
      <c r="Q29" s="202"/>
      <c r="S29" s="26">
        <v>134950</v>
      </c>
      <c r="T29" s="56"/>
      <c r="U29" s="56"/>
      <c r="W29" s="26">
        <v>134950</v>
      </c>
      <c r="X29" s="56">
        <f t="shared" si="0"/>
        <v>0</v>
      </c>
      <c r="Y29" s="56">
        <f t="shared" si="1"/>
        <v>0</v>
      </c>
      <c r="Z29" s="149"/>
      <c r="AA29" s="149"/>
    </row>
    <row r="30" spans="2:29" ht="12.6" customHeight="1" x14ac:dyDescent="0.2">
      <c r="B30" s="190"/>
      <c r="C30" s="193"/>
      <c r="D30" s="196"/>
      <c r="E30" s="185"/>
      <c r="F30" s="205"/>
      <c r="G30" s="182"/>
      <c r="H30" s="176"/>
      <c r="J30" s="190"/>
      <c r="K30" s="193"/>
      <c r="L30" s="196"/>
      <c r="M30" s="26">
        <v>134960</v>
      </c>
      <c r="N30" s="56"/>
      <c r="O30" s="69"/>
      <c r="P30" s="199"/>
      <c r="Q30" s="202"/>
      <c r="S30" s="26">
        <v>134960</v>
      </c>
      <c r="T30" s="56"/>
      <c r="U30" s="56"/>
      <c r="W30" s="26">
        <v>134960</v>
      </c>
      <c r="X30" s="56">
        <f t="shared" si="0"/>
        <v>0</v>
      </c>
      <c r="Y30" s="56">
        <f t="shared" si="1"/>
        <v>0</v>
      </c>
      <c r="Z30" s="149"/>
      <c r="AA30" s="149"/>
    </row>
    <row r="31" spans="2:29" ht="12.75" customHeight="1" x14ac:dyDescent="0.2">
      <c r="B31" s="191"/>
      <c r="C31" s="194"/>
      <c r="D31" s="197"/>
      <c r="E31" s="186"/>
      <c r="F31" s="206"/>
      <c r="G31" s="183"/>
      <c r="H31" s="177"/>
      <c r="J31" s="191"/>
      <c r="K31" s="194"/>
      <c r="L31" s="197"/>
      <c r="M31" s="26">
        <v>134980</v>
      </c>
      <c r="N31" s="62"/>
      <c r="O31" s="69"/>
      <c r="P31" s="200"/>
      <c r="Q31" s="203"/>
      <c r="S31" s="26">
        <v>134980</v>
      </c>
      <c r="T31" s="62"/>
      <c r="U31" s="56"/>
      <c r="W31" s="26">
        <v>134980</v>
      </c>
      <c r="X31" s="56">
        <f t="shared" si="0"/>
        <v>0</v>
      </c>
      <c r="Y31" s="56">
        <f t="shared" si="1"/>
        <v>0</v>
      </c>
      <c r="Z31" s="150"/>
      <c r="AA31" s="150"/>
    </row>
    <row r="32" spans="2:29" x14ac:dyDescent="0.2">
      <c r="B32" s="27" t="s">
        <v>1</v>
      </c>
      <c r="C32" s="124">
        <f>SUM(C9:C25)</f>
        <v>0</v>
      </c>
      <c r="D32" s="124">
        <f>SUM(D9:D25)</f>
        <v>0</v>
      </c>
      <c r="E32" s="98">
        <f>E25</f>
        <v>0</v>
      </c>
      <c r="F32" s="98">
        <f>SUM(F9:F31)</f>
        <v>0</v>
      </c>
      <c r="G32" s="44">
        <f>E32-C32</f>
        <v>0</v>
      </c>
      <c r="H32" s="44">
        <f>F32-D32</f>
        <v>0</v>
      </c>
      <c r="J32" s="27" t="s">
        <v>1</v>
      </c>
      <c r="K32" s="124">
        <f>SUM(K9:K25)</f>
        <v>0</v>
      </c>
      <c r="L32" s="124">
        <f>SUM(L9:L25)</f>
        <v>0</v>
      </c>
      <c r="M32" s="119" t="s">
        <v>1</v>
      </c>
      <c r="N32" s="43">
        <f>SUM(N9:N31)</f>
        <v>0</v>
      </c>
      <c r="O32" s="43">
        <f>SUM(O9:O31)</f>
        <v>0</v>
      </c>
      <c r="P32" s="44">
        <f>N32-K32</f>
        <v>0</v>
      </c>
      <c r="Q32" s="45">
        <f>O32-L32</f>
        <v>0</v>
      </c>
      <c r="R32" s="9"/>
      <c r="S32" s="22"/>
      <c r="T32" s="43">
        <f>SUM(T9:T25)</f>
        <v>0</v>
      </c>
      <c r="U32" s="43">
        <f>SUM(U9:U25)</f>
        <v>0</v>
      </c>
      <c r="W32" s="22"/>
      <c r="X32" s="43">
        <f>SUM(X9:X31)</f>
        <v>0</v>
      </c>
      <c r="Y32" s="43">
        <f>SUM(Y9:Y25)</f>
        <v>0</v>
      </c>
      <c r="Z32" s="43">
        <f>+C32-X32</f>
        <v>0</v>
      </c>
      <c r="AA32" s="43">
        <f t="shared" ref="AA32" si="7">+D32-Y32</f>
        <v>0</v>
      </c>
    </row>
    <row r="33" spans="2:36" ht="13.5" thickBot="1" x14ac:dyDescent="0.25">
      <c r="B33" s="28"/>
      <c r="C33" s="39"/>
      <c r="D33" s="40"/>
      <c r="E33" s="123"/>
      <c r="F33" s="123"/>
      <c r="G33" s="114"/>
      <c r="H33" s="123">
        <f>H32-G32</f>
        <v>0</v>
      </c>
      <c r="J33" s="70"/>
      <c r="K33" s="63"/>
      <c r="L33" s="71"/>
      <c r="M33" s="64"/>
      <c r="N33" s="63"/>
      <c r="O33" s="63"/>
      <c r="P33" s="63"/>
      <c r="Q33" s="72">
        <f>Q32-P32</f>
        <v>0</v>
      </c>
      <c r="R33" s="1"/>
      <c r="S33" s="29"/>
      <c r="T33" s="63"/>
      <c r="U33" s="39"/>
      <c r="W33" s="29"/>
      <c r="X33" s="63"/>
      <c r="Y33" s="39"/>
      <c r="Z33" s="37"/>
      <c r="AA33" s="37"/>
    </row>
    <row r="34" spans="2:36" x14ac:dyDescent="0.2">
      <c r="B34" s="30">
        <v>205</v>
      </c>
      <c r="C34" s="60"/>
      <c r="D34" s="68"/>
      <c r="E34" s="86"/>
      <c r="F34" s="85"/>
      <c r="G34" s="113">
        <f>E34-C34</f>
        <v>0</v>
      </c>
      <c r="H34" s="112"/>
      <c r="J34" s="30">
        <v>205</v>
      </c>
      <c r="K34" s="73">
        <f>+C34</f>
        <v>0</v>
      </c>
      <c r="L34" s="74"/>
      <c r="M34" s="31">
        <v>205300</v>
      </c>
      <c r="N34" s="75"/>
      <c r="O34" s="77"/>
      <c r="P34" s="76">
        <f t="shared" ref="P34" si="8">SUM(C34-N34)</f>
        <v>0</v>
      </c>
      <c r="Q34" s="91"/>
      <c r="R34" s="1"/>
      <c r="S34" s="31">
        <v>205300</v>
      </c>
      <c r="T34" s="62"/>
      <c r="U34" s="46"/>
      <c r="W34" s="31">
        <v>205300</v>
      </c>
      <c r="X34" s="62">
        <f t="shared" si="0"/>
        <v>0</v>
      </c>
      <c r="Y34" s="46">
        <f t="shared" si="1"/>
        <v>0</v>
      </c>
      <c r="Z34" s="37">
        <f t="shared" si="2"/>
        <v>0</v>
      </c>
      <c r="AA34" s="37">
        <f t="shared" si="3"/>
        <v>0</v>
      </c>
    </row>
    <row r="35" spans="2:36" x14ac:dyDescent="0.2">
      <c r="B35" s="55">
        <v>213</v>
      </c>
      <c r="C35" s="60"/>
      <c r="D35" s="68"/>
      <c r="E35" s="84"/>
      <c r="F35" s="83"/>
      <c r="G35" s="109">
        <f>E35-C35</f>
        <v>0</v>
      </c>
      <c r="H35" s="108"/>
      <c r="J35" s="55">
        <v>213</v>
      </c>
      <c r="K35" s="60">
        <f>C35</f>
        <v>0</v>
      </c>
      <c r="L35" s="68"/>
      <c r="M35" s="26">
        <v>213000</v>
      </c>
      <c r="N35" s="62"/>
      <c r="O35" s="78"/>
      <c r="P35" s="47">
        <f t="shared" ref="P35:P42" si="9">SUM(C35-N35)</f>
        <v>0</v>
      </c>
      <c r="Q35" s="92"/>
      <c r="R35" s="1"/>
      <c r="S35" s="26">
        <v>213000</v>
      </c>
      <c r="T35" s="62"/>
      <c r="U35" s="46"/>
      <c r="W35" s="26">
        <v>213000</v>
      </c>
      <c r="X35" s="62">
        <f t="shared" si="0"/>
        <v>0</v>
      </c>
      <c r="Y35" s="46">
        <f t="shared" si="1"/>
        <v>0</v>
      </c>
      <c r="Z35" s="37">
        <f t="shared" si="2"/>
        <v>0</v>
      </c>
      <c r="AA35" s="37">
        <f t="shared" si="3"/>
        <v>0</v>
      </c>
      <c r="AE35" s="54"/>
      <c r="AF35" s="54"/>
      <c r="AG35" s="54"/>
      <c r="AH35" s="54"/>
      <c r="AI35" s="54"/>
      <c r="AJ35" s="54"/>
    </row>
    <row r="36" spans="2:36" x14ac:dyDescent="0.2">
      <c r="B36" s="55">
        <v>214</v>
      </c>
      <c r="C36" s="60"/>
      <c r="D36" s="68"/>
      <c r="E36" s="84"/>
      <c r="F36" s="83"/>
      <c r="G36" s="109">
        <f t="shared" ref="G36:G43" si="10">E36-C36</f>
        <v>0</v>
      </c>
      <c r="H36" s="108"/>
      <c r="J36" s="55">
        <v>214</v>
      </c>
      <c r="K36" s="60">
        <f t="shared" ref="K36:K43" si="11">C36</f>
        <v>0</v>
      </c>
      <c r="L36" s="68"/>
      <c r="M36" s="26">
        <v>214000</v>
      </c>
      <c r="N36" s="62"/>
      <c r="O36" s="78"/>
      <c r="P36" s="47">
        <f t="shared" si="9"/>
        <v>0</v>
      </c>
      <c r="Q36" s="92"/>
      <c r="R36" s="1"/>
      <c r="S36" s="26">
        <v>214000</v>
      </c>
      <c r="T36" s="62"/>
      <c r="U36" s="46"/>
      <c r="W36" s="26">
        <v>214000</v>
      </c>
      <c r="X36" s="62">
        <f t="shared" si="0"/>
        <v>0</v>
      </c>
      <c r="Y36" s="46">
        <f t="shared" si="1"/>
        <v>0</v>
      </c>
      <c r="Z36" s="37">
        <f t="shared" si="2"/>
        <v>0</v>
      </c>
      <c r="AA36" s="37">
        <f t="shared" si="3"/>
        <v>0</v>
      </c>
    </row>
    <row r="37" spans="2:36" x14ac:dyDescent="0.2">
      <c r="B37" s="33">
        <v>215</v>
      </c>
      <c r="C37" s="60"/>
      <c r="D37" s="68"/>
      <c r="E37" s="84"/>
      <c r="F37" s="83"/>
      <c r="G37" s="109">
        <f t="shared" si="10"/>
        <v>0</v>
      </c>
      <c r="H37" s="108"/>
      <c r="J37" s="65">
        <v>215</v>
      </c>
      <c r="K37" s="60">
        <f t="shared" si="11"/>
        <v>0</v>
      </c>
      <c r="L37" s="68"/>
      <c r="M37" s="26">
        <v>215000</v>
      </c>
      <c r="N37" s="62"/>
      <c r="O37" s="78"/>
      <c r="P37" s="47">
        <f t="shared" si="9"/>
        <v>0</v>
      </c>
      <c r="Q37" s="92"/>
      <c r="R37" s="1"/>
      <c r="S37" s="26">
        <v>215000</v>
      </c>
      <c r="T37" s="62"/>
      <c r="U37" s="46"/>
      <c r="W37" s="26">
        <v>215000</v>
      </c>
      <c r="X37" s="62">
        <f t="shared" si="0"/>
        <v>0</v>
      </c>
      <c r="Y37" s="46">
        <f t="shared" si="1"/>
        <v>0</v>
      </c>
      <c r="Z37" s="37">
        <f t="shared" si="2"/>
        <v>0</v>
      </c>
      <c r="AA37" s="37">
        <f t="shared" si="3"/>
        <v>0</v>
      </c>
    </row>
    <row r="38" spans="2:36" x14ac:dyDescent="0.2">
      <c r="B38" s="33">
        <v>216</v>
      </c>
      <c r="C38" s="60"/>
      <c r="D38" s="68"/>
      <c r="E38" s="84"/>
      <c r="F38" s="83"/>
      <c r="G38" s="109">
        <f t="shared" si="10"/>
        <v>0</v>
      </c>
      <c r="H38" s="108"/>
      <c r="J38" s="65">
        <v>216</v>
      </c>
      <c r="K38" s="60">
        <f t="shared" si="11"/>
        <v>0</v>
      </c>
      <c r="L38" s="68"/>
      <c r="M38" s="26">
        <v>216000</v>
      </c>
      <c r="N38" s="62"/>
      <c r="O38" s="78"/>
      <c r="P38" s="47">
        <f t="shared" si="9"/>
        <v>0</v>
      </c>
      <c r="Q38" s="92"/>
      <c r="S38" s="26">
        <v>216000</v>
      </c>
      <c r="T38" s="62"/>
      <c r="U38" s="46"/>
      <c r="W38" s="26">
        <v>216000</v>
      </c>
      <c r="X38" s="62">
        <f t="shared" si="0"/>
        <v>0</v>
      </c>
      <c r="Y38" s="46">
        <f t="shared" si="1"/>
        <v>0</v>
      </c>
      <c r="Z38" s="37">
        <f t="shared" si="2"/>
        <v>0</v>
      </c>
      <c r="AA38" s="37">
        <f t="shared" si="3"/>
        <v>0</v>
      </c>
    </row>
    <row r="39" spans="2:36" x14ac:dyDescent="0.2">
      <c r="B39" s="33">
        <v>2181</v>
      </c>
      <c r="C39" s="60"/>
      <c r="D39" s="68"/>
      <c r="E39" s="84"/>
      <c r="F39" s="83"/>
      <c r="G39" s="109">
        <f t="shared" si="10"/>
        <v>0</v>
      </c>
      <c r="H39" s="108"/>
      <c r="J39" s="65">
        <v>2181</v>
      </c>
      <c r="K39" s="60">
        <f t="shared" si="11"/>
        <v>0</v>
      </c>
      <c r="L39" s="68"/>
      <c r="M39" s="26">
        <v>218100</v>
      </c>
      <c r="N39" s="62"/>
      <c r="O39" s="78"/>
      <c r="P39" s="47">
        <f t="shared" si="9"/>
        <v>0</v>
      </c>
      <c r="Q39" s="92"/>
      <c r="S39" s="26">
        <v>218100</v>
      </c>
      <c r="T39" s="62"/>
      <c r="U39" s="46"/>
      <c r="W39" s="26">
        <v>218100</v>
      </c>
      <c r="X39" s="62">
        <f t="shared" si="0"/>
        <v>0</v>
      </c>
      <c r="Y39" s="46">
        <f t="shared" si="1"/>
        <v>0</v>
      </c>
      <c r="Z39" s="37">
        <f t="shared" si="2"/>
        <v>0</v>
      </c>
      <c r="AA39" s="37">
        <f t="shared" si="3"/>
        <v>0</v>
      </c>
    </row>
    <row r="40" spans="2:36" ht="12.75" customHeight="1" x14ac:dyDescent="0.2">
      <c r="B40" s="33">
        <v>2182</v>
      </c>
      <c r="C40" s="60"/>
      <c r="D40" s="68"/>
      <c r="E40" s="84"/>
      <c r="F40" s="83"/>
      <c r="G40" s="109">
        <f t="shared" si="10"/>
        <v>0</v>
      </c>
      <c r="H40" s="108"/>
      <c r="J40" s="65">
        <v>2182</v>
      </c>
      <c r="K40" s="60">
        <f t="shared" si="11"/>
        <v>0</v>
      </c>
      <c r="L40" s="68"/>
      <c r="M40" s="26">
        <v>218200</v>
      </c>
      <c r="N40" s="62"/>
      <c r="O40" s="78"/>
      <c r="P40" s="47">
        <f t="shared" si="9"/>
        <v>0</v>
      </c>
      <c r="Q40" s="92"/>
      <c r="S40" s="26">
        <v>218200</v>
      </c>
      <c r="T40" s="62"/>
      <c r="U40" s="46"/>
      <c r="W40" s="26">
        <v>218200</v>
      </c>
      <c r="X40" s="62">
        <f t="shared" si="0"/>
        <v>0</v>
      </c>
      <c r="Y40" s="46">
        <f t="shared" si="1"/>
        <v>0</v>
      </c>
      <c r="Z40" s="37">
        <f t="shared" si="2"/>
        <v>0</v>
      </c>
      <c r="AA40" s="37">
        <f t="shared" si="3"/>
        <v>0</v>
      </c>
    </row>
    <row r="41" spans="2:36" x14ac:dyDescent="0.2">
      <c r="B41" s="33">
        <v>2183</v>
      </c>
      <c r="C41" s="60"/>
      <c r="D41" s="68"/>
      <c r="E41" s="84"/>
      <c r="F41" s="83"/>
      <c r="G41" s="109">
        <f t="shared" si="10"/>
        <v>0</v>
      </c>
      <c r="H41" s="108"/>
      <c r="J41" s="65">
        <v>2183</v>
      </c>
      <c r="K41" s="60">
        <f t="shared" si="11"/>
        <v>0</v>
      </c>
      <c r="L41" s="68"/>
      <c r="M41" s="26">
        <v>218300</v>
      </c>
      <c r="N41" s="62"/>
      <c r="O41" s="78"/>
      <c r="P41" s="47">
        <f t="shared" si="9"/>
        <v>0</v>
      </c>
      <c r="Q41" s="92"/>
      <c r="S41" s="26">
        <v>218300</v>
      </c>
      <c r="T41" s="62"/>
      <c r="U41" s="46"/>
      <c r="W41" s="26">
        <v>218300</v>
      </c>
      <c r="X41" s="62">
        <f t="shared" si="0"/>
        <v>0</v>
      </c>
      <c r="Y41" s="46">
        <f t="shared" si="1"/>
        <v>0</v>
      </c>
      <c r="Z41" s="37">
        <f t="shared" si="2"/>
        <v>0</v>
      </c>
      <c r="AA41" s="37">
        <f t="shared" si="3"/>
        <v>0</v>
      </c>
    </row>
    <row r="42" spans="2:36" ht="12.75" customHeight="1" x14ac:dyDescent="0.2">
      <c r="B42" s="33">
        <v>2184</v>
      </c>
      <c r="C42" s="60"/>
      <c r="D42" s="68"/>
      <c r="E42" s="84"/>
      <c r="F42" s="83"/>
      <c r="G42" s="109">
        <f t="shared" si="10"/>
        <v>0</v>
      </c>
      <c r="H42" s="108"/>
      <c r="J42" s="65">
        <v>2184</v>
      </c>
      <c r="K42" s="60">
        <f t="shared" si="11"/>
        <v>0</v>
      </c>
      <c r="L42" s="68"/>
      <c r="M42" s="26">
        <v>218400</v>
      </c>
      <c r="N42" s="62"/>
      <c r="O42" s="78"/>
      <c r="P42" s="47">
        <f t="shared" si="9"/>
        <v>0</v>
      </c>
      <c r="Q42" s="92"/>
      <c r="S42" s="26">
        <v>218400</v>
      </c>
      <c r="T42" s="62"/>
      <c r="U42" s="46"/>
      <c r="W42" s="26">
        <v>218400</v>
      </c>
      <c r="X42" s="62">
        <f t="shared" si="0"/>
        <v>0</v>
      </c>
      <c r="Y42" s="46">
        <f t="shared" si="1"/>
        <v>0</v>
      </c>
      <c r="Z42" s="37">
        <f t="shared" si="2"/>
        <v>0</v>
      </c>
      <c r="AA42" s="37">
        <f t="shared" si="3"/>
        <v>0</v>
      </c>
    </row>
    <row r="43" spans="2:36" x14ac:dyDescent="0.2">
      <c r="B43" s="33">
        <v>266</v>
      </c>
      <c r="C43" s="60"/>
      <c r="D43" s="68"/>
      <c r="E43" s="84"/>
      <c r="F43" s="83"/>
      <c r="G43" s="109">
        <f t="shared" si="10"/>
        <v>0</v>
      </c>
      <c r="H43" s="108"/>
      <c r="J43" s="65">
        <v>266</v>
      </c>
      <c r="K43" s="60">
        <f t="shared" si="11"/>
        <v>0</v>
      </c>
      <c r="L43" s="68"/>
      <c r="M43" s="26">
        <v>266000</v>
      </c>
      <c r="N43" s="41"/>
      <c r="O43" s="79"/>
      <c r="P43" s="48">
        <f>N43-K43</f>
        <v>0</v>
      </c>
      <c r="Q43" s="92"/>
      <c r="S43" s="26"/>
      <c r="T43" s="37"/>
      <c r="U43" s="37"/>
      <c r="W43" s="26"/>
      <c r="X43" s="37">
        <f t="shared" si="0"/>
        <v>0</v>
      </c>
      <c r="Y43" s="37">
        <f t="shared" si="1"/>
        <v>0</v>
      </c>
      <c r="Z43" s="37">
        <f t="shared" si="2"/>
        <v>0</v>
      </c>
      <c r="AA43" s="37">
        <f t="shared" si="3"/>
        <v>0</v>
      </c>
    </row>
    <row r="44" spans="2:36" x14ac:dyDescent="0.2">
      <c r="B44" s="53">
        <v>280</v>
      </c>
      <c r="C44" s="68"/>
      <c r="D44" s="61"/>
      <c r="E44" s="83"/>
      <c r="F44" s="84"/>
      <c r="G44" s="108"/>
      <c r="H44" s="109">
        <f>F44-D44</f>
        <v>0</v>
      </c>
      <c r="J44" s="65">
        <v>280</v>
      </c>
      <c r="K44" s="68"/>
      <c r="L44" s="61">
        <f>D44</f>
        <v>0</v>
      </c>
      <c r="M44" s="26">
        <v>280530</v>
      </c>
      <c r="N44" s="79"/>
      <c r="O44" s="41"/>
      <c r="P44" s="95"/>
      <c r="Q44" s="96">
        <f t="shared" ref="Q44" si="12">SUM(D44-O44)</f>
        <v>0</v>
      </c>
      <c r="S44" s="26">
        <v>280530</v>
      </c>
      <c r="T44" s="41"/>
      <c r="U44" s="41"/>
      <c r="W44" s="26">
        <v>280530</v>
      </c>
      <c r="X44" s="41">
        <f t="shared" si="0"/>
        <v>0</v>
      </c>
      <c r="Y44" s="41">
        <f t="shared" si="1"/>
        <v>0</v>
      </c>
      <c r="Z44" s="37">
        <f t="shared" si="2"/>
        <v>0</v>
      </c>
      <c r="AA44" s="37">
        <f t="shared" si="3"/>
        <v>0</v>
      </c>
    </row>
    <row r="45" spans="2:36" x14ac:dyDescent="0.2">
      <c r="B45" s="33">
        <v>2812</v>
      </c>
      <c r="C45" s="68"/>
      <c r="D45" s="61"/>
      <c r="E45" s="83"/>
      <c r="F45" s="84"/>
      <c r="G45" s="108"/>
      <c r="H45" s="109">
        <f t="shared" ref="H45:H49" si="13">F45-D45</f>
        <v>0</v>
      </c>
      <c r="J45" s="65">
        <v>2812</v>
      </c>
      <c r="K45" s="68"/>
      <c r="L45" s="61">
        <f t="shared" ref="L45:L49" si="14">D45</f>
        <v>0</v>
      </c>
      <c r="M45" s="26">
        <v>281200</v>
      </c>
      <c r="N45" s="79"/>
      <c r="O45" s="41"/>
      <c r="P45" s="95"/>
      <c r="Q45" s="96">
        <f t="shared" ref="Q45" si="15">SUM(D45-O45)</f>
        <v>0</v>
      </c>
      <c r="S45" s="26"/>
      <c r="T45" s="41"/>
      <c r="U45" s="41"/>
      <c r="W45" s="26"/>
      <c r="X45" s="41">
        <f t="shared" si="0"/>
        <v>0</v>
      </c>
      <c r="Y45" s="41">
        <f t="shared" si="1"/>
        <v>0</v>
      </c>
      <c r="Z45" s="37">
        <f t="shared" si="2"/>
        <v>0</v>
      </c>
      <c r="AA45" s="37">
        <f t="shared" si="3"/>
        <v>0</v>
      </c>
    </row>
    <row r="46" spans="2:36" x14ac:dyDescent="0.2">
      <c r="B46" s="33">
        <v>2813</v>
      </c>
      <c r="C46" s="68"/>
      <c r="D46" s="61"/>
      <c r="E46" s="83"/>
      <c r="F46" s="84"/>
      <c r="G46" s="108"/>
      <c r="H46" s="109">
        <f t="shared" si="13"/>
        <v>0</v>
      </c>
      <c r="J46" s="65">
        <v>2813</v>
      </c>
      <c r="K46" s="68"/>
      <c r="L46" s="61">
        <f t="shared" si="14"/>
        <v>0</v>
      </c>
      <c r="M46" s="26">
        <v>281300</v>
      </c>
      <c r="N46" s="79"/>
      <c r="O46" s="41"/>
      <c r="P46" s="90"/>
      <c r="Q46" s="42">
        <f t="shared" ref="Q46:Q47" si="16">SUM(D46-O46)</f>
        <v>0</v>
      </c>
      <c r="R46" s="4"/>
      <c r="S46" s="26"/>
      <c r="T46" s="41"/>
      <c r="U46" s="41"/>
      <c r="W46" s="26"/>
      <c r="X46" s="41">
        <f t="shared" si="0"/>
        <v>0</v>
      </c>
      <c r="Y46" s="41">
        <f t="shared" si="1"/>
        <v>0</v>
      </c>
      <c r="Z46" s="37">
        <f t="shared" si="2"/>
        <v>0</v>
      </c>
      <c r="AA46" s="37">
        <f t="shared" si="3"/>
        <v>0</v>
      </c>
    </row>
    <row r="47" spans="2:36" x14ac:dyDescent="0.2">
      <c r="B47" s="33">
        <v>2814</v>
      </c>
      <c r="C47" s="68"/>
      <c r="D47" s="61"/>
      <c r="E47" s="83"/>
      <c r="F47" s="84"/>
      <c r="G47" s="108"/>
      <c r="H47" s="109">
        <f t="shared" si="13"/>
        <v>0</v>
      </c>
      <c r="J47" s="65">
        <v>2814</v>
      </c>
      <c r="K47" s="68"/>
      <c r="L47" s="61">
        <f t="shared" si="14"/>
        <v>0</v>
      </c>
      <c r="M47" s="26">
        <v>281400</v>
      </c>
      <c r="N47" s="79"/>
      <c r="O47" s="41"/>
      <c r="P47" s="90"/>
      <c r="Q47" s="42">
        <f t="shared" si="16"/>
        <v>0</v>
      </c>
      <c r="R47" s="4"/>
      <c r="S47" s="26"/>
      <c r="T47" s="41"/>
      <c r="U47" s="41"/>
      <c r="W47" s="26"/>
      <c r="X47" s="41">
        <f t="shared" si="0"/>
        <v>0</v>
      </c>
      <c r="Y47" s="41">
        <f t="shared" si="1"/>
        <v>0</v>
      </c>
      <c r="Z47" s="37">
        <f t="shared" si="2"/>
        <v>0</v>
      </c>
      <c r="AA47" s="37">
        <f t="shared" si="3"/>
        <v>0</v>
      </c>
    </row>
    <row r="48" spans="2:36" x14ac:dyDescent="0.2">
      <c r="B48" s="33">
        <v>2815</v>
      </c>
      <c r="C48" s="68"/>
      <c r="D48" s="61"/>
      <c r="E48" s="83"/>
      <c r="F48" s="84"/>
      <c r="G48" s="108"/>
      <c r="H48" s="109">
        <f>F48-D48</f>
        <v>0</v>
      </c>
      <c r="J48" s="65">
        <v>2815</v>
      </c>
      <c r="K48" s="68"/>
      <c r="L48" s="61">
        <f t="shared" si="14"/>
        <v>0</v>
      </c>
      <c r="M48" s="26">
        <v>281500</v>
      </c>
      <c r="N48" s="79"/>
      <c r="O48" s="41"/>
      <c r="P48" s="90"/>
      <c r="Q48" s="42">
        <f>O48-L48</f>
        <v>0</v>
      </c>
      <c r="R48" s="4"/>
      <c r="S48" s="26">
        <v>281500</v>
      </c>
      <c r="T48" s="41"/>
      <c r="U48" s="41"/>
      <c r="W48" s="26">
        <v>281500</v>
      </c>
      <c r="X48" s="41">
        <f t="shared" si="0"/>
        <v>0</v>
      </c>
      <c r="Y48" s="41">
        <f t="shared" si="1"/>
        <v>0</v>
      </c>
      <c r="Z48" s="37">
        <f t="shared" si="2"/>
        <v>0</v>
      </c>
      <c r="AA48" s="37">
        <f t="shared" si="3"/>
        <v>0</v>
      </c>
    </row>
    <row r="49" spans="2:28" x14ac:dyDescent="0.2">
      <c r="B49" s="33">
        <v>2816</v>
      </c>
      <c r="C49" s="68"/>
      <c r="D49" s="61"/>
      <c r="E49" s="83"/>
      <c r="F49" s="84"/>
      <c r="G49" s="108"/>
      <c r="H49" s="109">
        <f t="shared" si="13"/>
        <v>0</v>
      </c>
      <c r="J49" s="65">
        <v>2816</v>
      </c>
      <c r="K49" s="68"/>
      <c r="L49" s="61">
        <f t="shared" si="14"/>
        <v>0</v>
      </c>
      <c r="M49" s="34"/>
      <c r="N49" s="93"/>
      <c r="O49" s="34"/>
      <c r="P49" s="90"/>
      <c r="Q49" s="94">
        <f>SUM(D49-O49)</f>
        <v>0</v>
      </c>
      <c r="R49" s="4"/>
      <c r="S49" s="34"/>
      <c r="T49" s="34"/>
      <c r="U49" s="34"/>
      <c r="W49" s="34"/>
      <c r="X49" s="34"/>
      <c r="Y49" s="34"/>
      <c r="Z49" s="37">
        <f t="shared" si="2"/>
        <v>0</v>
      </c>
      <c r="AA49" s="37">
        <f t="shared" si="3"/>
        <v>0</v>
      </c>
    </row>
    <row r="50" spans="2:28" x14ac:dyDescent="0.2">
      <c r="B50" s="171">
        <v>2818</v>
      </c>
      <c r="C50" s="178"/>
      <c r="D50" s="172"/>
      <c r="E50" s="87"/>
      <c r="F50" s="184"/>
      <c r="G50" s="115"/>
      <c r="H50" s="181">
        <f>F50-D50</f>
        <v>0</v>
      </c>
      <c r="J50" s="171">
        <v>2818</v>
      </c>
      <c r="K50" s="178"/>
      <c r="L50" s="172">
        <f>D50</f>
        <v>0</v>
      </c>
      <c r="M50" s="26">
        <v>281810</v>
      </c>
      <c r="N50" s="79"/>
      <c r="O50" s="41"/>
      <c r="P50" s="187"/>
      <c r="Q50" s="188">
        <f>(O50+O51+O52+O53)-L50</f>
        <v>0</v>
      </c>
      <c r="R50" s="4"/>
      <c r="S50" s="26">
        <v>281810</v>
      </c>
      <c r="T50" s="41"/>
      <c r="U50" s="41"/>
      <c r="W50" s="26">
        <v>281810</v>
      </c>
      <c r="X50" s="41">
        <f t="shared" si="0"/>
        <v>0</v>
      </c>
      <c r="Y50" s="41">
        <f t="shared" si="1"/>
        <v>0</v>
      </c>
      <c r="Z50" s="148">
        <f t="shared" si="2"/>
        <v>0</v>
      </c>
      <c r="AA50" s="148">
        <f>+D50-Y50-Y51-Y52-Y53</f>
        <v>0</v>
      </c>
    </row>
    <row r="51" spans="2:28" x14ac:dyDescent="0.2">
      <c r="B51" s="171"/>
      <c r="C51" s="179"/>
      <c r="D51" s="173"/>
      <c r="E51" s="88"/>
      <c r="F51" s="185"/>
      <c r="G51" s="116"/>
      <c r="H51" s="182"/>
      <c r="J51" s="171"/>
      <c r="K51" s="179"/>
      <c r="L51" s="173"/>
      <c r="M51" s="26">
        <v>281820</v>
      </c>
      <c r="N51" s="79"/>
      <c r="O51" s="41"/>
      <c r="P51" s="187"/>
      <c r="Q51" s="188"/>
      <c r="R51" s="4"/>
      <c r="S51" s="26">
        <v>281820</v>
      </c>
      <c r="T51" s="41"/>
      <c r="U51" s="41"/>
      <c r="W51" s="26">
        <v>281820</v>
      </c>
      <c r="X51" s="41">
        <f t="shared" si="0"/>
        <v>0</v>
      </c>
      <c r="Y51" s="41">
        <f t="shared" si="1"/>
        <v>0</v>
      </c>
      <c r="Z51" s="149"/>
      <c r="AA51" s="149"/>
    </row>
    <row r="52" spans="2:28" x14ac:dyDescent="0.2">
      <c r="B52" s="171"/>
      <c r="C52" s="179"/>
      <c r="D52" s="173"/>
      <c r="E52" s="88"/>
      <c r="F52" s="185"/>
      <c r="G52" s="116"/>
      <c r="H52" s="182"/>
      <c r="J52" s="171"/>
      <c r="K52" s="179"/>
      <c r="L52" s="173"/>
      <c r="M52" s="26">
        <v>281830</v>
      </c>
      <c r="N52" s="79"/>
      <c r="O52" s="41"/>
      <c r="P52" s="187"/>
      <c r="Q52" s="188"/>
      <c r="R52" s="4"/>
      <c r="S52" s="26">
        <v>281830</v>
      </c>
      <c r="T52" s="41"/>
      <c r="U52" s="41"/>
      <c r="W52" s="26">
        <v>281830</v>
      </c>
      <c r="X52" s="41">
        <f t="shared" si="0"/>
        <v>0</v>
      </c>
      <c r="Y52" s="41">
        <f t="shared" si="1"/>
        <v>0</v>
      </c>
      <c r="Z52" s="149"/>
      <c r="AA52" s="149"/>
    </row>
    <row r="53" spans="2:28" x14ac:dyDescent="0.2">
      <c r="B53" s="171"/>
      <c r="C53" s="180"/>
      <c r="D53" s="174"/>
      <c r="E53" s="89"/>
      <c r="F53" s="186"/>
      <c r="G53" s="117"/>
      <c r="H53" s="183"/>
      <c r="J53" s="171"/>
      <c r="K53" s="180"/>
      <c r="L53" s="174"/>
      <c r="M53" s="26">
        <v>281840</v>
      </c>
      <c r="N53" s="79"/>
      <c r="O53" s="41"/>
      <c r="P53" s="187"/>
      <c r="Q53" s="188"/>
      <c r="R53" s="4"/>
      <c r="S53" s="26">
        <v>281840</v>
      </c>
      <c r="T53" s="41"/>
      <c r="U53" s="41"/>
      <c r="W53" s="26">
        <v>281840</v>
      </c>
      <c r="X53" s="41">
        <f t="shared" si="0"/>
        <v>0</v>
      </c>
      <c r="Y53" s="41">
        <f t="shared" si="1"/>
        <v>0</v>
      </c>
      <c r="Z53" s="150"/>
      <c r="AA53" s="150"/>
    </row>
    <row r="54" spans="2:28" x14ac:dyDescent="0.2">
      <c r="B54" s="17" t="s">
        <v>2</v>
      </c>
      <c r="C54" s="125">
        <f>SUM(C34:C53)</f>
        <v>0</v>
      </c>
      <c r="D54" s="125">
        <f>SUM(D34:D53)</f>
        <v>0</v>
      </c>
      <c r="E54" s="97">
        <f>SUM(E34:E53)</f>
        <v>0</v>
      </c>
      <c r="F54" s="97">
        <f>SUM(F34:F53)</f>
        <v>0</v>
      </c>
      <c r="G54" s="50">
        <f>E54-C54</f>
        <v>0</v>
      </c>
      <c r="H54" s="50">
        <f>F54-D54</f>
        <v>0</v>
      </c>
      <c r="J54" s="17" t="s">
        <v>2</v>
      </c>
      <c r="K54" s="125">
        <f>SUM(K34:K53)</f>
        <v>0</v>
      </c>
      <c r="L54" s="125">
        <f>SUM(L34:L53)</f>
        <v>0</v>
      </c>
      <c r="M54" s="118" t="s">
        <v>15</v>
      </c>
      <c r="N54" s="49">
        <f>SUM(N34:N53)</f>
        <v>0</v>
      </c>
      <c r="O54" s="49">
        <f>SUM(O34:O53)</f>
        <v>0</v>
      </c>
      <c r="P54" s="50">
        <f>C54-N54</f>
        <v>0</v>
      </c>
      <c r="Q54" s="51">
        <f>SUM(Q35:Q53)</f>
        <v>0</v>
      </c>
      <c r="R54" s="4"/>
      <c r="S54" s="23"/>
      <c r="T54" s="49">
        <f>SUM(T34:T53)</f>
        <v>0</v>
      </c>
      <c r="U54" s="49">
        <f>SUM(U34:U53)</f>
        <v>0</v>
      </c>
      <c r="W54" s="23"/>
      <c r="X54" s="49">
        <f>SUM(X34:X53)</f>
        <v>0</v>
      </c>
      <c r="Y54" s="49">
        <f>SUM(Y34:Y53)</f>
        <v>0</v>
      </c>
      <c r="Z54" s="50">
        <f t="shared" ref="Z54" si="17">+C54-X54</f>
        <v>0</v>
      </c>
      <c r="AA54" s="51">
        <f t="shared" ref="AA54" si="18">+D54-Y54</f>
        <v>0</v>
      </c>
    </row>
    <row r="55" spans="2:28" ht="13.5" thickBot="1" x14ac:dyDescent="0.25">
      <c r="B55" s="18"/>
      <c r="C55" s="19"/>
      <c r="D55" s="19"/>
      <c r="E55" s="67"/>
      <c r="F55" s="67"/>
      <c r="G55" s="67"/>
      <c r="H55" s="67">
        <f>H54</f>
        <v>0</v>
      </c>
      <c r="J55" s="18"/>
      <c r="K55" s="19"/>
      <c r="L55" s="19"/>
      <c r="M55" s="32"/>
      <c r="N55" s="19"/>
      <c r="O55" s="19"/>
      <c r="P55" s="19"/>
      <c r="Q55" s="20">
        <f>Q54</f>
        <v>0</v>
      </c>
      <c r="R55" s="4"/>
      <c r="S55" s="32"/>
      <c r="T55" s="19"/>
      <c r="U55" s="19"/>
      <c r="W55" s="32"/>
      <c r="X55" s="19"/>
      <c r="Y55" s="19"/>
      <c r="Z55" s="19"/>
      <c r="AA55" s="20"/>
    </row>
    <row r="56" spans="2:28" x14ac:dyDescent="0.2">
      <c r="B56" s="4"/>
      <c r="C56" s="4"/>
      <c r="D56" s="4"/>
      <c r="E56" s="4"/>
      <c r="F56" s="4"/>
      <c r="G56" s="4"/>
      <c r="H56" s="4"/>
      <c r="M56" s="4"/>
      <c r="N56" s="4"/>
      <c r="O56" s="4"/>
      <c r="P56" s="4"/>
      <c r="Q56" s="4"/>
      <c r="R56" s="4"/>
    </row>
    <row r="57" spans="2:28" x14ac:dyDescent="0.2">
      <c r="B57" s="4"/>
      <c r="C57" s="4"/>
      <c r="D57" s="4"/>
      <c r="E57" s="4"/>
      <c r="G57" s="4" t="s">
        <v>29</v>
      </c>
      <c r="H57" s="6">
        <f>H32-G32</f>
        <v>0</v>
      </c>
      <c r="J57" s="130" t="s">
        <v>32</v>
      </c>
      <c r="K57" s="131"/>
      <c r="L57" s="131"/>
      <c r="M57" s="130"/>
      <c r="N57" s="130"/>
      <c r="O57" s="131"/>
      <c r="P57" s="4" t="s">
        <v>29</v>
      </c>
      <c r="Q57" s="6">
        <f>Q32-P32</f>
        <v>0</v>
      </c>
      <c r="R57" s="4"/>
      <c r="AB57" s="134">
        <f>Q57+Q58</f>
        <v>0</v>
      </c>
    </row>
    <row r="58" spans="2:28" x14ac:dyDescent="0.2">
      <c r="B58" s="4"/>
      <c r="C58" s="4"/>
      <c r="D58" s="4"/>
      <c r="E58" s="4"/>
      <c r="G58" s="4" t="s">
        <v>30</v>
      </c>
      <c r="H58" s="6">
        <f>H54</f>
        <v>0</v>
      </c>
      <c r="J58" s="130" t="s">
        <v>31</v>
      </c>
      <c r="K58" s="131"/>
      <c r="L58" s="131"/>
      <c r="M58" s="130"/>
      <c r="N58" s="130"/>
      <c r="O58" s="131"/>
      <c r="P58" s="4" t="s">
        <v>30</v>
      </c>
      <c r="Q58" s="6">
        <f>SUM(Q54)</f>
        <v>0</v>
      </c>
      <c r="R58" s="4"/>
      <c r="AB58" s="134"/>
    </row>
    <row r="59" spans="2:28" x14ac:dyDescent="0.2">
      <c r="B59" s="4"/>
      <c r="C59" s="4"/>
      <c r="D59" s="4"/>
      <c r="E59" s="4"/>
      <c r="F59" s="4"/>
      <c r="G59" s="4"/>
      <c r="H59" s="4"/>
      <c r="M59" s="4"/>
      <c r="N59" s="4"/>
      <c r="O59" s="4"/>
      <c r="P59" s="4"/>
      <c r="Q59" s="4"/>
      <c r="R59" s="4"/>
    </row>
    <row r="60" spans="2:28" x14ac:dyDescent="0.2">
      <c r="B60" s="126" t="s">
        <v>28</v>
      </c>
      <c r="M60" s="4"/>
      <c r="N60" s="6"/>
      <c r="O60" s="6"/>
      <c r="Q60" s="4"/>
      <c r="R60" s="4"/>
    </row>
    <row r="61" spans="2:28" x14ac:dyDescent="0.2">
      <c r="B61" s="4"/>
      <c r="C61" s="4"/>
      <c r="D61" s="4"/>
      <c r="E61" s="4"/>
      <c r="F61" s="4"/>
      <c r="G61" s="4"/>
      <c r="H61" s="4"/>
      <c r="M61" s="4"/>
      <c r="N61" s="4"/>
      <c r="O61" s="4"/>
      <c r="Q61" s="4"/>
      <c r="R61" s="4"/>
      <c r="S61" s="4"/>
      <c r="T61" s="4"/>
      <c r="U61" s="4"/>
    </row>
    <row r="62" spans="2:28" x14ac:dyDescent="0.2">
      <c r="B62" s="137" t="s">
        <v>17</v>
      </c>
      <c r="C62" s="137"/>
      <c r="D62" s="137"/>
      <c r="E62" s="137"/>
      <c r="F62" s="137"/>
      <c r="G62" s="6">
        <f>F9</f>
        <v>0</v>
      </c>
      <c r="H62" s="135" t="s">
        <v>26</v>
      </c>
      <c r="I62" s="135"/>
      <c r="J62" s="135"/>
      <c r="K62" s="135"/>
      <c r="L62" s="135" t="s">
        <v>19</v>
      </c>
      <c r="M62" s="135"/>
      <c r="N62" s="6">
        <f>-G62</f>
        <v>0</v>
      </c>
      <c r="O62" s="8"/>
      <c r="P62" s="4"/>
      <c r="Q62" s="4"/>
      <c r="R62" s="4"/>
      <c r="S62" s="4"/>
      <c r="T62" s="4"/>
      <c r="U62" s="4"/>
    </row>
    <row r="63" spans="2:28" x14ac:dyDescent="0.2">
      <c r="B63" s="135" t="s">
        <v>20</v>
      </c>
      <c r="C63" s="135"/>
      <c r="D63" s="135"/>
      <c r="E63" s="135"/>
      <c r="F63" s="135"/>
      <c r="G63" s="120"/>
      <c r="H63" s="135" t="s">
        <v>18</v>
      </c>
      <c r="I63" s="135"/>
      <c r="J63" s="135"/>
      <c r="K63" s="135"/>
      <c r="S63" s="4"/>
      <c r="T63" s="4"/>
      <c r="U63" s="4"/>
    </row>
    <row r="64" spans="2:28" x14ac:dyDescent="0.2">
      <c r="B64" s="137" t="s">
        <v>16</v>
      </c>
      <c r="C64" s="137"/>
      <c r="D64" s="137"/>
      <c r="E64" s="137"/>
      <c r="F64" s="137"/>
      <c r="G64" s="6">
        <f>-(G32-H32)-F9</f>
        <v>0</v>
      </c>
      <c r="H64" s="135" t="s">
        <v>26</v>
      </c>
      <c r="I64" s="135"/>
      <c r="J64" s="135"/>
      <c r="K64" s="135"/>
      <c r="L64" s="135" t="s">
        <v>19</v>
      </c>
      <c r="M64" s="135"/>
      <c r="N64" s="6">
        <f>-G64</f>
        <v>0</v>
      </c>
      <c r="O64" s="4"/>
      <c r="P64" s="4"/>
      <c r="Q64" s="4"/>
      <c r="R64" s="4"/>
      <c r="S64" s="4"/>
      <c r="T64" s="4"/>
      <c r="U64" s="4"/>
    </row>
    <row r="65" spans="2:21" x14ac:dyDescent="0.2">
      <c r="S65" s="4"/>
      <c r="T65" s="4"/>
      <c r="U65" s="4"/>
    </row>
    <row r="66" spans="2:21" x14ac:dyDescent="0.2">
      <c r="B66" t="s">
        <v>21</v>
      </c>
      <c r="G66" s="121">
        <f>H48</f>
        <v>0</v>
      </c>
      <c r="H66" s="136" t="s">
        <v>25</v>
      </c>
      <c r="I66" s="136"/>
      <c r="J66" s="136"/>
      <c r="K66" s="136"/>
      <c r="L66" s="135" t="s">
        <v>19</v>
      </c>
      <c r="M66" s="135"/>
      <c r="N66" s="121">
        <f>-G66</f>
        <v>0</v>
      </c>
      <c r="S66" s="4"/>
      <c r="T66" s="4"/>
      <c r="U66" s="4"/>
    </row>
    <row r="67" spans="2:21" x14ac:dyDescent="0.2">
      <c r="B67" t="s">
        <v>22</v>
      </c>
      <c r="G67" s="121">
        <f>-H50</f>
        <v>0</v>
      </c>
      <c r="H67" s="136" t="s">
        <v>27</v>
      </c>
      <c r="I67" s="136"/>
      <c r="J67" s="136"/>
      <c r="K67" s="136"/>
      <c r="L67" s="135" t="s">
        <v>23</v>
      </c>
      <c r="M67" s="135"/>
      <c r="N67" s="121">
        <f>G67</f>
        <v>0</v>
      </c>
      <c r="S67" s="4"/>
      <c r="T67" s="4"/>
      <c r="U67" s="4"/>
    </row>
    <row r="68" spans="2:21" x14ac:dyDescent="0.2">
      <c r="S68" s="4"/>
      <c r="T68" s="4"/>
      <c r="U68" s="4"/>
    </row>
    <row r="69" spans="2:21" x14ac:dyDescent="0.2">
      <c r="K69" s="133" t="s">
        <v>24</v>
      </c>
      <c r="L69" s="133"/>
      <c r="M69" s="133"/>
      <c r="N69" s="122">
        <f>SUM(N62:N67)</f>
        <v>0</v>
      </c>
      <c r="S69" s="4"/>
      <c r="T69" s="4"/>
      <c r="U69" s="4"/>
    </row>
    <row r="70" spans="2:21" x14ac:dyDescent="0.2">
      <c r="S70" s="4"/>
      <c r="T70" s="4"/>
      <c r="U70" s="4"/>
    </row>
    <row r="71" spans="2:21" x14ac:dyDescent="0.2">
      <c r="S71" s="4"/>
      <c r="T71" s="4"/>
      <c r="U71" s="4"/>
    </row>
    <row r="72" spans="2:21" x14ac:dyDescent="0.2">
      <c r="S72" s="4"/>
      <c r="T72" s="4"/>
      <c r="U72" s="4"/>
    </row>
  </sheetData>
  <sheetProtection selectLockedCells="1" selectUnlockedCells="1"/>
  <mergeCells count="67">
    <mergeCell ref="P50:P53"/>
    <mergeCell ref="Q50:Q53"/>
    <mergeCell ref="B25:B31"/>
    <mergeCell ref="C25:C31"/>
    <mergeCell ref="D25:D31"/>
    <mergeCell ref="P25:P31"/>
    <mergeCell ref="J25:J31"/>
    <mergeCell ref="K25:K31"/>
    <mergeCell ref="L25:L31"/>
    <mergeCell ref="J50:J53"/>
    <mergeCell ref="L50:L53"/>
    <mergeCell ref="Q25:Q31"/>
    <mergeCell ref="E25:E31"/>
    <mergeCell ref="F25:F31"/>
    <mergeCell ref="B50:B53"/>
    <mergeCell ref="D50:D53"/>
    <mergeCell ref="H25:H31"/>
    <mergeCell ref="C50:C53"/>
    <mergeCell ref="K50:K53"/>
    <mergeCell ref="G25:G31"/>
    <mergeCell ref="H50:H53"/>
    <mergeCell ref="F50:F53"/>
    <mergeCell ref="M19:M24"/>
    <mergeCell ref="N19:N24"/>
    <mergeCell ref="O19:O24"/>
    <mergeCell ref="D2:Q2"/>
    <mergeCell ref="S5:U5"/>
    <mergeCell ref="C7:D7"/>
    <mergeCell ref="P7:Q7"/>
    <mergeCell ref="M7:O7"/>
    <mergeCell ref="E7:F7"/>
    <mergeCell ref="G7:H7"/>
    <mergeCell ref="K7:L7"/>
    <mergeCell ref="D3:Q5"/>
    <mergeCell ref="Z25:Z31"/>
    <mergeCell ref="AA25:AA31"/>
    <mergeCell ref="Z50:Z53"/>
    <mergeCell ref="AA50:AA53"/>
    <mergeCell ref="S19:S23"/>
    <mergeCell ref="T19:T23"/>
    <mergeCell ref="U19:U23"/>
    <mergeCell ref="Q19:Q24"/>
    <mergeCell ref="O11:O13"/>
    <mergeCell ref="Q11:Q13"/>
    <mergeCell ref="W7:Y7"/>
    <mergeCell ref="Z7:AA7"/>
    <mergeCell ref="W19:W23"/>
    <mergeCell ref="X19:X23"/>
    <mergeCell ref="Y19:Y23"/>
    <mergeCell ref="Z19:Z23"/>
    <mergeCell ref="AA19:AA23"/>
    <mergeCell ref="S7:U7"/>
    <mergeCell ref="P19:P24"/>
    <mergeCell ref="B62:F62"/>
    <mergeCell ref="B64:F64"/>
    <mergeCell ref="B63:F63"/>
    <mergeCell ref="H63:K63"/>
    <mergeCell ref="H62:K62"/>
    <mergeCell ref="H64:K64"/>
    <mergeCell ref="K69:M69"/>
    <mergeCell ref="AB57:AB58"/>
    <mergeCell ref="L62:M62"/>
    <mergeCell ref="L64:M64"/>
    <mergeCell ref="H66:K66"/>
    <mergeCell ref="L66:M66"/>
    <mergeCell ref="H67:K67"/>
    <mergeCell ref="L67:M67"/>
  </mergeCells>
  <pageMargins left="0.19685039370078741" right="0.27559055118110237" top="0.47244094488188981" bottom="0.39370078740157483" header="0.27559055118110237" footer="0.19685039370078741"/>
  <pageSetup paperSize="8" scale="50" orientation="landscape" useFirstPageNumber="1" r:id="rId1"/>
  <headerFooter alignWithMargins="0">
    <oddFooter xml:space="preserve">&amp;C&amp;Z&amp;F&amp;R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état initial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agentcomptable</dc:creator>
  <cp:lastModifiedBy>Administration centrale</cp:lastModifiedBy>
  <cp:lastPrinted>2022-03-10T08:31:25Z</cp:lastPrinted>
  <dcterms:created xsi:type="dcterms:W3CDTF">2018-05-24T07:23:28Z</dcterms:created>
  <dcterms:modified xsi:type="dcterms:W3CDTF">2023-12-08T14:24:01Z</dcterms:modified>
</cp:coreProperties>
</file>