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0905" activeTab="2"/>
  </bookViews>
  <sheets>
    <sheet name="mode d'emploi" sheetId="1" r:id="rId1"/>
    <sheet name="2012avantRCBC" sheetId="2" r:id="rId2"/>
    <sheet name="2013aprésRCBC" sheetId="3" r:id="rId3"/>
  </sheets>
  <definedNames/>
  <calcPr fullCalcOnLoad="1"/>
</workbook>
</file>

<file path=xl/comments2.xml><?xml version="1.0" encoding="utf-8"?>
<comments xmlns="http://schemas.openxmlformats.org/spreadsheetml/2006/main">
  <authors>
    <author>intendance</author>
    <author>DAVID MAUPIN</author>
  </authors>
  <commentList>
    <comment ref="D29" authorId="0">
      <text>
        <r>
          <rPr>
            <sz val="8"/>
            <rFont val="Tahoma"/>
            <family val="2"/>
          </rPr>
          <t>saisir en "moins"</t>
        </r>
      </text>
    </comment>
    <comment ref="J27" authorId="0">
      <text>
        <r>
          <rPr>
            <sz val="8"/>
            <rFont val="Tahoma"/>
            <family val="2"/>
          </rPr>
          <t>saisir en "moins" si les stocks diminuent.</t>
        </r>
      </text>
    </comment>
    <comment ref="C41" authorId="0">
      <text>
        <r>
          <rPr>
            <sz val="8"/>
            <rFont val="Tahoma"/>
            <family val="2"/>
          </rPr>
          <t>saisir en "moins"</t>
        </r>
      </text>
    </comment>
    <comment ref="C42" authorId="0">
      <text>
        <r>
          <rPr>
            <sz val="8"/>
            <rFont val="Tahoma"/>
            <family val="2"/>
          </rPr>
          <t xml:space="preserve">saisir en "moins"
</t>
        </r>
      </text>
    </comment>
    <comment ref="L41" authorId="0">
      <text>
        <r>
          <rPr>
            <sz val="8"/>
            <rFont val="Tahoma"/>
            <family val="2"/>
          </rPr>
          <t>saisir en"moins" si les dépôts et cautions reçus diminuent.</t>
        </r>
      </text>
    </comment>
    <comment ref="L48" authorId="0">
      <text>
        <r>
          <rPr>
            <sz val="8"/>
            <rFont val="Tahoma"/>
            <family val="2"/>
          </rPr>
          <t>saisir en"moins" si les provisions pour risques et charges diminuent.</t>
        </r>
      </text>
    </comment>
    <comment ref="AC48" authorId="0">
      <text>
        <r>
          <rPr>
            <sz val="8"/>
            <rFont val="Tahoma"/>
            <family val="2"/>
          </rPr>
          <t>saisir en"moins" si les provisions pour dépréciations des comptes clients diminuent.</t>
        </r>
      </text>
    </comment>
    <comment ref="D25" authorId="0">
      <text>
        <r>
          <rPr>
            <sz val="8"/>
            <rFont val="Tahoma"/>
            <family val="2"/>
          </rPr>
          <t>saisir la valeur absolue.</t>
        </r>
      </text>
    </comment>
    <comment ref="J25" authorId="0">
      <text>
        <r>
          <rPr>
            <sz val="8"/>
            <rFont val="Tahoma"/>
            <family val="2"/>
          </rPr>
          <t>saisir la valeur absolue.</t>
        </r>
      </text>
    </comment>
    <comment ref="F25" authorId="0">
      <text>
        <r>
          <rPr>
            <sz val="8"/>
            <rFont val="Tahoma"/>
            <family val="2"/>
          </rPr>
          <t>saisir la valeur absolue.</t>
        </r>
      </text>
    </comment>
    <comment ref="F29" authorId="0">
      <text>
        <r>
          <rPr>
            <sz val="8"/>
            <rFont val="Tahoma"/>
            <family val="2"/>
          </rPr>
          <t>saisir en "moins"</t>
        </r>
      </text>
    </comment>
    <comment ref="G29" authorId="0">
      <text>
        <r>
          <rPr>
            <sz val="8"/>
            <rFont val="Tahoma"/>
            <family val="2"/>
          </rPr>
          <t>saisir en "moins"</t>
        </r>
      </text>
    </comment>
    <comment ref="R27" authorId="0">
      <text>
        <r>
          <rPr>
            <sz val="8"/>
            <rFont val="Tahoma"/>
            <family val="2"/>
          </rPr>
          <t>saisir en "moins" si les stocks diminuent.</t>
        </r>
      </text>
    </comment>
    <comment ref="AA27" authorId="0">
      <text>
        <r>
          <rPr>
            <sz val="8"/>
            <rFont val="Tahoma"/>
            <family val="2"/>
          </rPr>
          <t>saisir en "moins" si les stocks diminuent.</t>
        </r>
      </text>
    </comment>
    <comment ref="R25" authorId="0">
      <text>
        <r>
          <rPr>
            <sz val="8"/>
            <rFont val="Tahoma"/>
            <family val="2"/>
          </rPr>
          <t>saisir la valeur absolue.</t>
        </r>
      </text>
    </comment>
    <comment ref="AA25" authorId="0">
      <text>
        <r>
          <rPr>
            <sz val="8"/>
            <rFont val="Tahoma"/>
            <family val="2"/>
          </rPr>
          <t>saisir la valeur absolue.</t>
        </r>
      </text>
    </comment>
    <comment ref="G17" authorId="0">
      <text>
        <r>
          <rPr>
            <sz val="8"/>
            <rFont val="Tahoma"/>
            <family val="2"/>
          </rPr>
          <t>saisir en "moins" si déficit.</t>
        </r>
      </text>
    </comment>
    <comment ref="S17" authorId="0">
      <text>
        <r>
          <rPr>
            <sz val="8"/>
            <rFont val="Tahoma"/>
            <family val="2"/>
          </rPr>
          <t>saisir en "moins" si déficit.</t>
        </r>
      </text>
    </comment>
    <comment ref="AB17" authorId="1">
      <text>
        <r>
          <rPr>
            <sz val="8"/>
            <rFont val="Tahoma"/>
            <family val="2"/>
          </rPr>
          <t>saisir en "moins" si déficit.</t>
        </r>
      </text>
    </comment>
  </commentList>
</comments>
</file>

<file path=xl/comments3.xml><?xml version="1.0" encoding="utf-8"?>
<comments xmlns="http://schemas.openxmlformats.org/spreadsheetml/2006/main">
  <authors>
    <author>intendance</author>
  </authors>
  <commentList>
    <comment ref="F21" authorId="0">
      <text>
        <r>
          <rPr>
            <sz val="8"/>
            <rFont val="Tahoma"/>
            <family val="2"/>
          </rPr>
          <t>à saisir en "moins"</t>
        </r>
      </text>
    </comment>
    <comment ref="F22" authorId="0">
      <text>
        <r>
          <rPr>
            <sz val="8"/>
            <rFont val="Tahoma"/>
            <family val="2"/>
          </rPr>
          <t>à saisir en "moins" si la dotation aux amortissements réels est supérieure à la reprise sur amortissements réels.</t>
        </r>
      </text>
    </comment>
    <comment ref="I21" authorId="0">
      <text>
        <r>
          <rPr>
            <sz val="8"/>
            <rFont val="Tahoma"/>
            <family val="2"/>
          </rPr>
          <t>saisir en "moins" si les dépôts et cautions versés diminuent.</t>
        </r>
      </text>
    </comment>
    <comment ref="D32" authorId="0">
      <text>
        <r>
          <rPr>
            <sz val="8"/>
            <rFont val="Tahoma"/>
            <family val="2"/>
          </rPr>
          <t>saisir en "moins" si les dépôts et cautions reçus diminuent.</t>
        </r>
      </text>
    </comment>
    <comment ref="N21" authorId="0">
      <text>
        <r>
          <rPr>
            <sz val="8"/>
            <rFont val="Tahoma"/>
            <family val="2"/>
          </rPr>
          <t>saisir en "moins" si les stocks diminuent.</t>
        </r>
      </text>
    </comment>
    <comment ref="E46" authorId="0">
      <text>
        <r>
          <rPr>
            <sz val="8"/>
            <rFont val="Tahoma"/>
            <family val="2"/>
          </rPr>
          <t>saisir en"moins" si les provisions pour risques et charges diminuent.</t>
        </r>
      </text>
    </comment>
    <comment ref="R46" authorId="0">
      <text>
        <r>
          <rPr>
            <sz val="8"/>
            <rFont val="Tahoma"/>
            <family val="2"/>
          </rPr>
          <t>saisir en"moins" si les provisions pour dépréciations des comptes clients diminuent.</t>
        </r>
      </text>
    </comment>
    <comment ref="J13" authorId="0">
      <text>
        <r>
          <rPr>
            <sz val="8"/>
            <rFont val="Tahoma"/>
            <family val="2"/>
          </rPr>
          <t>saisir en "moins" si déficit.</t>
        </r>
      </text>
    </comment>
  </commentList>
</comments>
</file>

<file path=xl/sharedStrings.xml><?xml version="1.0" encoding="utf-8"?>
<sst xmlns="http://schemas.openxmlformats.org/spreadsheetml/2006/main" count="182" uniqueCount="98">
  <si>
    <t>fonds de roulement</t>
  </si>
  <si>
    <t>compte financier 2012</t>
  </si>
  <si>
    <t xml:space="preserve">analyse de la situation des réserves et du fonds de roulement </t>
  </si>
  <si>
    <t>au 31/12/2012</t>
  </si>
  <si>
    <t>fonds disponibles</t>
  </si>
  <si>
    <t>au 01/01/2012</t>
  </si>
  <si>
    <t>sorties inventaire</t>
  </si>
  <si>
    <t>résultat</t>
  </si>
  <si>
    <t>immobilisations</t>
  </si>
  <si>
    <t>stocks</t>
  </si>
  <si>
    <t>variation</t>
  </si>
  <si>
    <t>avant résultat</t>
  </si>
  <si>
    <t>avant RCBC</t>
  </si>
  <si>
    <t>exercice</t>
  </si>
  <si>
    <t>dépréciations</t>
  </si>
  <si>
    <t>valeurs nettes</t>
  </si>
  <si>
    <t>au 01/01/2013</t>
  </si>
  <si>
    <t>amortissements</t>
  </si>
  <si>
    <t>CAF/IAF</t>
  </si>
  <si>
    <t>SG</t>
  </si>
  <si>
    <t>SRH</t>
  </si>
  <si>
    <t>entrées inventaire</t>
  </si>
  <si>
    <t>Service Général</t>
  </si>
  <si>
    <t>R2</t>
  </si>
  <si>
    <t>réserves</t>
  </si>
  <si>
    <t xml:space="preserve">CAF/IAF = </t>
  </si>
  <si>
    <t>J1</t>
  </si>
  <si>
    <t>au
01/01/2012</t>
  </si>
  <si>
    <t>dépôts et cautions reçus</t>
  </si>
  <si>
    <t>compte 49
hors réserves
hors fonds de roulement</t>
  </si>
  <si>
    <t>dépôts et cautions versés</t>
  </si>
  <si>
    <t>provisions dépréciations clients</t>
  </si>
  <si>
    <t>compte 275
opérations comptables
hors budget</t>
  </si>
  <si>
    <t>compte 165
hors réserves
opérations budgétaires</t>
  </si>
  <si>
    <t>provisions risques et charges</t>
  </si>
  <si>
    <t>compte 15
hors réserves</t>
  </si>
  <si>
    <t>dépôts et
cautions</t>
  </si>
  <si>
    <t>compte 165
hors réserves
opérations comptables
hors budget</t>
  </si>
  <si>
    <t>suivi détaillé de gestion
hors balance comptable</t>
  </si>
  <si>
    <t>compte 10693
opérations comptables
hors budget</t>
  </si>
  <si>
    <t>opérations
exercice</t>
  </si>
  <si>
    <t>opérations exercice</t>
  </si>
  <si>
    <t>ordre de paiement</t>
  </si>
  <si>
    <t>encaissement</t>
  </si>
  <si>
    <t>prise en charge
ordre de recette</t>
  </si>
  <si>
    <t>prise en charge
paiement mandat</t>
  </si>
  <si>
    <t>investissements</t>
  </si>
  <si>
    <t>compte 775</t>
  </si>
  <si>
    <t>résultat + sorties inventaires - produits cessions actifs + amortissements + provisions</t>
  </si>
  <si>
    <t>comptes 165 et 275</t>
  </si>
  <si>
    <t>D          (-)          1</t>
  </si>
  <si>
    <t>65        (+)         C</t>
  </si>
  <si>
    <t xml:space="preserve">dépôts et cautions versés     </t>
  </si>
  <si>
    <t xml:space="preserve">       fonds disponibles</t>
  </si>
  <si>
    <t>classe 3</t>
  </si>
  <si>
    <t>prise en charge
ordre de reversement</t>
  </si>
  <si>
    <t>compte 49
hors réserves</t>
  </si>
  <si>
    <t>FdR 01/01/2013 = FdR 31/12/2012 + stocks + comptes 39, 49 et 59 - compte 275</t>
  </si>
  <si>
    <t>réserves 01/01/2013 = réserves 31/12/2012 - dépréciations 31/12/2012</t>
  </si>
  <si>
    <t>après RCBC</t>
  </si>
  <si>
    <r>
      <rPr>
        <b/>
        <sz val="10"/>
        <color indexed="10"/>
        <rFont val="Arial"/>
        <family val="2"/>
      </rPr>
      <t>1</t>
    </r>
    <r>
      <rPr>
        <b/>
        <sz val="10"/>
        <color indexed="23"/>
        <rFont val="Arial"/>
        <family val="2"/>
      </rPr>
      <t xml:space="preserve"> seul compte de réserves</t>
    </r>
  </si>
  <si>
    <r>
      <rPr>
        <b/>
        <sz val="10"/>
        <color indexed="10"/>
        <rFont val="Arial"/>
        <family val="2"/>
      </rPr>
      <t>1</t>
    </r>
    <r>
      <rPr>
        <b/>
        <sz val="10"/>
        <color indexed="23"/>
        <rFont val="Arial"/>
        <family val="2"/>
      </rPr>
      <t xml:space="preserve"> seul compte de résultat</t>
    </r>
  </si>
  <si>
    <r>
      <rPr>
        <b/>
        <sz val="10"/>
        <color indexed="10"/>
        <rFont val="Arial"/>
        <family val="2"/>
      </rPr>
      <t>1</t>
    </r>
    <r>
      <rPr>
        <b/>
        <sz val="10"/>
        <color indexed="23"/>
        <rFont val="Arial"/>
        <family val="2"/>
      </rPr>
      <t xml:space="preserve"> fonds de roulement unique</t>
    </r>
  </si>
  <si>
    <t>restitution</t>
  </si>
  <si>
    <t>constitution
sur SG</t>
  </si>
  <si>
    <t>constitution
sur J1</t>
  </si>
  <si>
    <t>constitution
sur R2</t>
  </si>
  <si>
    <t>entrées inventaire sur SG</t>
  </si>
  <si>
    <t>entrées inventaire sur J1</t>
  </si>
  <si>
    <t>entrées inventaire sur R2</t>
  </si>
  <si>
    <t xml:space="preserve">                valeurs retenues
                à compter du 01/01/2013</t>
  </si>
  <si>
    <t>5         (+)         C</t>
  </si>
  <si>
    <t>D        (-)          1</t>
  </si>
  <si>
    <t>D         (+)         2</t>
  </si>
  <si>
    <t>75        (-)        C</t>
  </si>
  <si>
    <t xml:space="preserve"> D       (+)          3</t>
  </si>
  <si>
    <t xml:space="preserve">         (-)          C</t>
  </si>
  <si>
    <t>dépôts cautions</t>
  </si>
  <si>
    <t>D         (-)          4</t>
  </si>
  <si>
    <t>9         (+)         C</t>
  </si>
  <si>
    <t>Cet outil permet d'analyser la plupart des situations les plus couramment rencontrées en EPLE, hors constitution de provisions aux comptes 29, 39 et 59 …</t>
  </si>
  <si>
    <r>
      <t xml:space="preserve">      </t>
    </r>
    <r>
      <rPr>
        <b/>
        <i/>
        <u val="single"/>
        <sz val="8"/>
        <color indexed="17"/>
        <rFont val="Arial"/>
        <family val="2"/>
      </rPr>
      <t>Nota Bene</t>
    </r>
    <r>
      <rPr>
        <i/>
        <sz val="8"/>
        <color indexed="17"/>
        <rFont val="Arial"/>
        <family val="2"/>
      </rPr>
      <t xml:space="preserve"> : la valeur des comptes augmentant du côté
                             où ils sont placés au bilan, le compte 275
                             et la classe 3 augmentent au débit et
                             diminuent au crédit …</t>
    </r>
  </si>
  <si>
    <t>La procédure consiste à sélectionner la feuille 2012avantRCBC afin d'y saisir toutes les données nécessaires à la détermination des réserves et du fonds de roulement au 31/12/2012.</t>
  </si>
  <si>
    <t>Une fois la feuille 2012avantRCBC renseignée, il suffit de sélectionner la feuille 2013aprésRCBC pour constater l'évolution engendrée par la RCBC.</t>
  </si>
  <si>
    <t>Réserves_FdR_2012_2013.xls : mode d'emploi</t>
  </si>
  <si>
    <t>A fin de présentation projetée ou d'impression, vous pouvez personnaliser ces documents en remplaçant le logo               par celui de votre établissement.</t>
  </si>
  <si>
    <t>La feuille 2013aprèsRCBC pourra par ailleurs être renseignée pour permettre l'analyse des réserves et du fonds de roulement au 31/12/2013, ainsi que pour les exercices suivants.</t>
  </si>
  <si>
    <t>Pensez, pour cela, à ôter la protection de la feuille afin de rendre possible le changement de date.</t>
  </si>
  <si>
    <t>Sont ainsi indiqués, par cette accessibilité encadrée, les champs de données à saisir.</t>
  </si>
  <si>
    <t>Aucun mot de passe n'est requis pour ôter cette protection, attention toutefois, toute suppression malencontreuse de formule rendrait cet outil inopérationnel.</t>
  </si>
  <si>
    <t>couramment rencontrées en EPLE, hors constitution de provisions aux comptes 29,39 et 59 …</t>
  </si>
  <si>
    <t>Cet outil permet d'analyser l'évolution, dans le cadre de la RCBC, des réserves et du fonds de roulement entre le 31/12/2012 et le 01/01/2013, pour la plupart des situations les plus</t>
  </si>
  <si>
    <t>A été retenu comme principe fondamental, le renforcement par la RCBC de l’unicité du résultat, du fonds de roulement et des réserves ; considérant dès lors que la conservation par</t>
  </si>
  <si>
    <t>le plan comptable général de l’existence de 2 comptes distincts pour permettre l’individualisation des réserves de services spéciaux (10684) et en particulier celui de la restauration et</t>
  </si>
  <si>
    <t>de l’hébergement (10687), résidait davantage dans la nécessité de satisfaire aux exigences d’un choix de mode de gestion de ces services en budget annexe.</t>
  </si>
  <si>
    <t>Si toutes les réserves de l'EPLE, hors budget(s) annexe(s), sont ainsi regroupées pour n'être comptabilisées qu'à l'unique compte 10681, il est toutefois suggéré de maintenir un suivi</t>
  </si>
  <si>
    <t>détaillé, hors balance comptable, des fonds disponibles "prélevables" propres aux services généraux d'une part et propres au service de restauration et d'hébergement d'autre part.</t>
  </si>
  <si>
    <t>La feuille est vérrouillée afin de protéger les formules et seules les cellules pouvant contenir des données saisissables sont accessibles.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</si>
</sst>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\ &quot;€&quot;;\-#,##0.0\ &quot;€&quot;"/>
    <numFmt numFmtId="173" formatCode="&quot;Vrai&quot;;&quot;Vrai&quot;;&quot;Faux&quot;"/>
    <numFmt numFmtId="174" formatCode="&quot;Actif&quot;;&quot;Actif&quot;;&quot;Inactif&quot;"/>
    <numFmt numFmtId="175" formatCode="#,##0.00\ [$€-1];[Red]\-#,##0.00\ [$€-1]"/>
    <numFmt numFmtId="176" formatCode="#,##0.00\ &quot;€&quot;"/>
  </numFmts>
  <fonts count="6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u val="single"/>
      <sz val="10"/>
      <color indexed="10"/>
      <name val="Arial"/>
      <family val="2"/>
    </font>
    <font>
      <i/>
      <sz val="9"/>
      <color indexed="9"/>
      <name val="Arial"/>
      <family val="2"/>
    </font>
    <font>
      <i/>
      <sz val="9"/>
      <name val="Arial"/>
      <family val="2"/>
    </font>
    <font>
      <b/>
      <i/>
      <sz val="9"/>
      <color indexed="10"/>
      <name val="Arial"/>
      <family val="2"/>
    </font>
    <font>
      <b/>
      <i/>
      <sz val="9"/>
      <color indexed="17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0"/>
      <name val="Arial"/>
      <family val="2"/>
    </font>
    <font>
      <b/>
      <sz val="10"/>
      <color indexed="23"/>
      <name val="Arial"/>
      <family val="2"/>
    </font>
    <font>
      <sz val="8"/>
      <name val="Tahoma"/>
      <family val="2"/>
    </font>
    <font>
      <i/>
      <sz val="8"/>
      <color indexed="17"/>
      <name val="Arial"/>
      <family val="2"/>
    </font>
    <font>
      <b/>
      <i/>
      <sz val="8"/>
      <color indexed="17"/>
      <name val="Arial"/>
      <family val="2"/>
    </font>
    <font>
      <b/>
      <i/>
      <u val="single"/>
      <sz val="8"/>
      <color indexed="17"/>
      <name val="Arial"/>
      <family val="2"/>
    </font>
    <font>
      <i/>
      <sz val="12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i/>
      <sz val="12"/>
      <color indexed="9"/>
      <name val="Arial"/>
      <family val="2"/>
    </font>
    <font>
      <sz val="10"/>
      <color indexed="43"/>
      <name val="Arial"/>
      <family val="2"/>
    </font>
    <font>
      <sz val="12"/>
      <color indexed="43"/>
      <name val="Arial"/>
      <family val="2"/>
    </font>
    <font>
      <b/>
      <sz val="14"/>
      <color indexed="11"/>
      <name val="Arial"/>
      <family val="2"/>
    </font>
    <font>
      <sz val="10"/>
      <color indexed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8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</border>
    <border>
      <left style="medium">
        <color indexed="2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2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17"/>
      </left>
      <right style="medium">
        <color indexed="17"/>
      </right>
      <top style="medium">
        <color indexed="17"/>
      </top>
      <bottom style="medium">
        <color indexed="17"/>
      </bottom>
    </border>
    <border>
      <left style="medium">
        <color indexed="14"/>
      </left>
      <right style="medium">
        <color indexed="14"/>
      </right>
      <top style="medium">
        <color indexed="14"/>
      </top>
      <bottom style="medium">
        <color indexed="1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>
        <color indexed="14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51"/>
      </left>
      <right style="medium">
        <color indexed="51"/>
      </right>
      <top style="medium">
        <color indexed="51"/>
      </top>
      <bottom style="medium">
        <color indexed="5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>
        <color indexed="12"/>
      </bottom>
    </border>
    <border>
      <left>
        <color indexed="63"/>
      </left>
      <right>
        <color indexed="63"/>
      </right>
      <top style="thin"/>
      <bottom style="medium">
        <color indexed="12"/>
      </bottom>
    </border>
    <border>
      <left>
        <color indexed="63"/>
      </left>
      <right style="thin"/>
      <top style="thin"/>
      <bottom style="medium">
        <color indexed="12"/>
      </bottom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/>
      <right>
        <color indexed="63"/>
      </right>
      <top style="thin"/>
      <bottom style="medium">
        <color indexed="10"/>
      </bottom>
    </border>
    <border>
      <left>
        <color indexed="63"/>
      </left>
      <right>
        <color indexed="63"/>
      </right>
      <top style="thin"/>
      <bottom style="medium">
        <color indexed="10"/>
      </bottom>
    </border>
    <border>
      <left>
        <color indexed="63"/>
      </left>
      <right style="thin"/>
      <top style="thin"/>
      <bottom style="medium">
        <color indexed="10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0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15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3" borderId="1" applyNumberFormat="0" applyAlignment="0" applyProtection="0"/>
    <xf numFmtId="0" fontId="52" fillId="0" borderId="2" applyNumberFormat="0" applyFill="0" applyAlignment="0" applyProtection="0"/>
    <xf numFmtId="0" fontId="0" fillId="24" borderId="3" applyNumberFormat="0" applyFont="0" applyAlignment="0" applyProtection="0"/>
    <xf numFmtId="0" fontId="53" fillId="25" borderId="1" applyNumberFormat="0" applyAlignment="0" applyProtection="0"/>
    <xf numFmtId="44" fontId="0" fillId="0" borderId="0" applyFont="0" applyFill="0" applyBorder="0" applyAlignment="0" applyProtection="0"/>
    <xf numFmtId="0" fontId="54" fillId="26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56" fillId="28" borderId="0" applyNumberFormat="0" applyBorder="0" applyAlignment="0" applyProtection="0"/>
    <xf numFmtId="0" fontId="57" fillId="23" borderId="4" applyNumberFormat="0" applyAlignment="0" applyProtection="0"/>
    <xf numFmtId="0" fontId="5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45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29" borderId="9" applyNumberFormat="0" applyAlignment="0" applyProtection="0"/>
  </cellStyleXfs>
  <cellXfs count="242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 horizontal="center"/>
    </xf>
    <xf numFmtId="0" fontId="6" fillId="2" borderId="0" xfId="0" applyFont="1" applyFill="1" applyAlignment="1">
      <alignment horizontal="right" vertical="center"/>
    </xf>
    <xf numFmtId="0" fontId="6" fillId="2" borderId="0" xfId="0" applyFont="1" applyFill="1" applyAlignment="1">
      <alignment horizontal="left" vertical="center"/>
    </xf>
    <xf numFmtId="0" fontId="0" fillId="2" borderId="0" xfId="0" applyFill="1" applyAlignment="1">
      <alignment horizontal="center"/>
    </xf>
    <xf numFmtId="0" fontId="0" fillId="6" borderId="0" xfId="0" applyFill="1" applyBorder="1" applyAlignment="1">
      <alignment/>
    </xf>
    <xf numFmtId="0" fontId="0" fillId="6" borderId="10" xfId="0" applyFill="1" applyBorder="1" applyAlignment="1">
      <alignment/>
    </xf>
    <xf numFmtId="0" fontId="0" fillId="6" borderId="11" xfId="0" applyFill="1" applyBorder="1" applyAlignment="1">
      <alignment/>
    </xf>
    <xf numFmtId="0" fontId="0" fillId="6" borderId="12" xfId="0" applyFill="1" applyBorder="1" applyAlignment="1">
      <alignment/>
    </xf>
    <xf numFmtId="0" fontId="0" fillId="6" borderId="13" xfId="0" applyFill="1" applyBorder="1" applyAlignment="1">
      <alignment/>
    </xf>
    <xf numFmtId="0" fontId="6" fillId="6" borderId="12" xfId="0" applyFont="1" applyFill="1" applyBorder="1" applyAlignment="1">
      <alignment horizontal="right" vertical="center"/>
    </xf>
    <xf numFmtId="0" fontId="6" fillId="6" borderId="13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right" indent="1"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indent="1"/>
    </xf>
    <xf numFmtId="14" fontId="14" fillId="2" borderId="0" xfId="0" applyNumberFormat="1" applyFont="1" applyFill="1" applyAlignment="1">
      <alignment/>
    </xf>
    <xf numFmtId="0" fontId="14" fillId="2" borderId="0" xfId="0" applyFont="1" applyFill="1" applyAlignment="1">
      <alignment/>
    </xf>
    <xf numFmtId="0" fontId="3" fillId="2" borderId="0" xfId="0" applyFont="1" applyFill="1" applyAlignment="1">
      <alignment horizontal="right"/>
    </xf>
    <xf numFmtId="0" fontId="0" fillId="2" borderId="0" xfId="0" applyFill="1" applyBorder="1" applyAlignment="1">
      <alignment/>
    </xf>
    <xf numFmtId="14" fontId="0" fillId="2" borderId="0" xfId="0" applyNumberFormat="1" applyFill="1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Border="1" applyAlignment="1">
      <alignment wrapText="1"/>
    </xf>
    <xf numFmtId="0" fontId="7" fillId="2" borderId="0" xfId="0" applyFont="1" applyFill="1" applyAlignment="1">
      <alignment horizontal="center"/>
    </xf>
    <xf numFmtId="44" fontId="0" fillId="2" borderId="0" xfId="44" applyFont="1" applyFill="1" applyAlignment="1">
      <alignment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right" vertical="center"/>
    </xf>
    <xf numFmtId="7" fontId="0" fillId="2" borderId="0" xfId="44" applyNumberFormat="1" applyFont="1" applyFill="1" applyBorder="1" applyAlignment="1">
      <alignment horizontal="right"/>
    </xf>
    <xf numFmtId="0" fontId="1" fillId="2" borderId="0" xfId="0" applyFont="1" applyFill="1" applyAlignment="1">
      <alignment wrapText="1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right"/>
    </xf>
    <xf numFmtId="0" fontId="13" fillId="2" borderId="0" xfId="0" applyFont="1" applyFill="1" applyAlignment="1">
      <alignment/>
    </xf>
    <xf numFmtId="0" fontId="15" fillId="2" borderId="0" xfId="0" applyFont="1" applyFill="1" applyAlignment="1">
      <alignment horizontal="center"/>
    </xf>
    <xf numFmtId="7" fontId="9" fillId="30" borderId="14" xfId="0" applyNumberFormat="1" applyFont="1" applyFill="1" applyBorder="1" applyAlignment="1">
      <alignment horizontal="right" vertical="center"/>
    </xf>
    <xf numFmtId="7" fontId="0" fillId="31" borderId="15" xfId="44" applyNumberFormat="1" applyFont="1" applyFill="1" applyBorder="1" applyAlignment="1">
      <alignment horizontal="right" vertical="center"/>
    </xf>
    <xf numFmtId="7" fontId="10" fillId="32" borderId="16" xfId="0" applyNumberFormat="1" applyFont="1" applyFill="1" applyBorder="1" applyAlignment="1">
      <alignment horizontal="right" vertical="center"/>
    </xf>
    <xf numFmtId="7" fontId="0" fillId="2" borderId="0" xfId="0" applyNumberFormat="1" applyFill="1" applyAlignment="1">
      <alignment/>
    </xf>
    <xf numFmtId="0" fontId="5" fillId="2" borderId="0" xfId="0" applyFont="1" applyFill="1" applyAlignment="1">
      <alignment/>
    </xf>
    <xf numFmtId="49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vertical="top"/>
    </xf>
    <xf numFmtId="0" fontId="0" fillId="2" borderId="0" xfId="0" applyFont="1" applyFill="1" applyAlignment="1">
      <alignment vertical="center"/>
    </xf>
    <xf numFmtId="0" fontId="0" fillId="2" borderId="0" xfId="0" applyFont="1" applyFill="1" applyAlignment="1">
      <alignment vertical="top" wrapText="1"/>
    </xf>
    <xf numFmtId="0" fontId="19" fillId="2" borderId="0" xfId="0" applyFont="1" applyFill="1" applyAlignment="1">
      <alignment horizontal="right"/>
    </xf>
    <xf numFmtId="0" fontId="0" fillId="6" borderId="17" xfId="0" applyFill="1" applyBorder="1" applyAlignment="1">
      <alignment/>
    </xf>
    <xf numFmtId="0" fontId="0" fillId="6" borderId="18" xfId="0" applyFill="1" applyBorder="1" applyAlignment="1">
      <alignment/>
    </xf>
    <xf numFmtId="0" fontId="0" fillId="6" borderId="19" xfId="0" applyFill="1" applyBorder="1" applyAlignment="1">
      <alignment/>
    </xf>
    <xf numFmtId="0" fontId="2" fillId="6" borderId="20" xfId="0" applyFont="1" applyFill="1" applyBorder="1" applyAlignment="1">
      <alignment horizontal="center"/>
    </xf>
    <xf numFmtId="0" fontId="20" fillId="2" borderId="0" xfId="0" applyFont="1" applyFill="1" applyBorder="1" applyAlignment="1">
      <alignment horizontal="center" wrapText="1"/>
    </xf>
    <xf numFmtId="0" fontId="2" fillId="2" borderId="0" xfId="0" applyFont="1" applyFill="1" applyAlignment="1">
      <alignment/>
    </xf>
    <xf numFmtId="7" fontId="2" fillId="31" borderId="21" xfId="44" applyNumberFormat="1" applyFont="1" applyFill="1" applyBorder="1" applyAlignment="1">
      <alignment horizontal="right" vertical="center"/>
    </xf>
    <xf numFmtId="0" fontId="6" fillId="2" borderId="22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20" fillId="2" borderId="0" xfId="0" applyFont="1" applyFill="1" applyBorder="1" applyAlignment="1">
      <alignment wrapText="1"/>
    </xf>
    <xf numFmtId="0" fontId="6" fillId="2" borderId="22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5" fillId="2" borderId="0" xfId="0" applyFont="1" applyFill="1" applyAlignment="1">
      <alignment/>
    </xf>
    <xf numFmtId="0" fontId="20" fillId="2" borderId="0" xfId="0" applyFont="1" applyFill="1" applyAlignment="1">
      <alignment vertical="center" wrapText="1"/>
    </xf>
    <xf numFmtId="0" fontId="14" fillId="2" borderId="0" xfId="0" applyFont="1" applyFill="1" applyAlignment="1">
      <alignment/>
    </xf>
    <xf numFmtId="0" fontId="2" fillId="2" borderId="0" xfId="0" applyFont="1" applyFill="1" applyAlignment="1">
      <alignment horizontal="center" vertical="top"/>
    </xf>
    <xf numFmtId="0" fontId="14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20" fillId="2" borderId="0" xfId="0" applyFont="1" applyFill="1" applyAlignment="1">
      <alignment horizontal="center" vertical="center" wrapText="1"/>
    </xf>
    <xf numFmtId="7" fontId="0" fillId="2" borderId="0" xfId="44" applyNumberFormat="1" applyFont="1" applyFill="1" applyAlignment="1">
      <alignment/>
    </xf>
    <xf numFmtId="0" fontId="20" fillId="2" borderId="23" xfId="0" applyFont="1" applyFill="1" applyBorder="1" applyAlignment="1">
      <alignment horizontal="center" wrapText="1"/>
    </xf>
    <xf numFmtId="0" fontId="20" fillId="2" borderId="23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right" vertical="center" wrapText="1"/>
    </xf>
    <xf numFmtId="49" fontId="0" fillId="2" borderId="0" xfId="0" applyNumberFormat="1" applyFont="1" applyFill="1" applyAlignment="1">
      <alignment vertical="center"/>
    </xf>
    <xf numFmtId="7" fontId="2" fillId="31" borderId="21" xfId="44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 wrapText="1"/>
    </xf>
    <xf numFmtId="7" fontId="10" fillId="32" borderId="24" xfId="0" applyNumberFormat="1" applyFont="1" applyFill="1" applyBorder="1" applyAlignment="1">
      <alignment vertical="center"/>
    </xf>
    <xf numFmtId="0" fontId="20" fillId="2" borderId="0" xfId="0" applyFont="1" applyFill="1" applyAlignment="1">
      <alignment horizontal="center" vertical="center" wrapText="1"/>
    </xf>
    <xf numFmtId="7" fontId="2" fillId="31" borderId="25" xfId="44" applyNumberFormat="1" applyFont="1" applyFill="1" applyBorder="1" applyAlignment="1">
      <alignment vertical="center"/>
    </xf>
    <xf numFmtId="7" fontId="2" fillId="31" borderId="26" xfId="44" applyNumberFormat="1" applyFont="1" applyFill="1" applyBorder="1" applyAlignment="1">
      <alignment vertical="center"/>
    </xf>
    <xf numFmtId="7" fontId="9" fillId="30" borderId="27" xfId="0" applyNumberFormat="1" applyFont="1" applyFill="1" applyBorder="1" applyAlignment="1">
      <alignment vertical="center"/>
    </xf>
    <xf numFmtId="0" fontId="20" fillId="2" borderId="0" xfId="0" applyFont="1" applyFill="1" applyAlignment="1">
      <alignment vertical="center" wrapText="1"/>
    </xf>
    <xf numFmtId="0" fontId="20" fillId="2" borderId="0" xfId="0" applyFont="1" applyFill="1" applyBorder="1" applyAlignment="1">
      <alignment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7" fontId="9" fillId="30" borderId="28" xfId="0" applyNumberFormat="1" applyFont="1" applyFill="1" applyBorder="1" applyAlignment="1" applyProtection="1">
      <alignment vertical="center"/>
      <protection locked="0"/>
    </xf>
    <xf numFmtId="7" fontId="10" fillId="32" borderId="27" xfId="0" applyNumberFormat="1" applyFont="1" applyFill="1" applyBorder="1" applyAlignment="1" applyProtection="1">
      <alignment horizontal="right" vertical="center"/>
      <protection locked="0"/>
    </xf>
    <xf numFmtId="7" fontId="10" fillId="32" borderId="24" xfId="0" applyNumberFormat="1" applyFont="1" applyFill="1" applyBorder="1" applyAlignment="1" applyProtection="1">
      <alignment horizontal="right" vertical="center"/>
      <protection locked="0"/>
    </xf>
    <xf numFmtId="7" fontId="9" fillId="30" borderId="14" xfId="0" applyNumberFormat="1" applyFont="1" applyFill="1" applyBorder="1" applyAlignment="1" applyProtection="1">
      <alignment horizontal="right" vertical="center"/>
      <protection locked="0"/>
    </xf>
    <xf numFmtId="7" fontId="10" fillId="32" borderId="16" xfId="0" applyNumberFormat="1" applyFont="1" applyFill="1" applyBorder="1" applyAlignment="1" applyProtection="1">
      <alignment horizontal="right" vertical="center"/>
      <protection locked="0"/>
    </xf>
    <xf numFmtId="7" fontId="10" fillId="32" borderId="24" xfId="0" applyNumberFormat="1" applyFont="1" applyFill="1" applyBorder="1" applyAlignment="1" applyProtection="1">
      <alignment vertical="center"/>
      <protection locked="0"/>
    </xf>
    <xf numFmtId="7" fontId="9" fillId="30" borderId="27" xfId="0" applyNumberFormat="1" applyFont="1" applyFill="1" applyBorder="1" applyAlignment="1" applyProtection="1">
      <alignment vertical="center"/>
      <protection locked="0"/>
    </xf>
    <xf numFmtId="7" fontId="10" fillId="32" borderId="29" xfId="0" applyNumberFormat="1" applyFont="1" applyFill="1" applyBorder="1" applyAlignment="1" applyProtection="1">
      <alignment vertical="center"/>
      <protection locked="0"/>
    </xf>
    <xf numFmtId="0" fontId="0" fillId="2" borderId="0" xfId="0" applyFont="1" applyFill="1" applyAlignment="1">
      <alignment/>
    </xf>
    <xf numFmtId="0" fontId="11" fillId="6" borderId="11" xfId="0" applyFont="1" applyFill="1" applyBorder="1" applyAlignment="1">
      <alignment horizontal="center" vertical="center"/>
    </xf>
    <xf numFmtId="0" fontId="0" fillId="6" borderId="11" xfId="0" applyFill="1" applyBorder="1" applyAlignment="1">
      <alignment vertical="center"/>
    </xf>
    <xf numFmtId="0" fontId="12" fillId="6" borderId="11" xfId="0" applyFont="1" applyFill="1" applyBorder="1" applyAlignment="1">
      <alignment horizontal="center" vertical="center"/>
    </xf>
    <xf numFmtId="0" fontId="0" fillId="2" borderId="30" xfId="0" applyFill="1" applyBorder="1" applyAlignment="1">
      <alignment/>
    </xf>
    <xf numFmtId="0" fontId="6" fillId="6" borderId="10" xfId="0" applyFont="1" applyFill="1" applyBorder="1" applyAlignment="1">
      <alignment horizontal="right"/>
    </xf>
    <xf numFmtId="0" fontId="6" fillId="6" borderId="12" xfId="0" applyFont="1" applyFill="1" applyBorder="1" applyAlignment="1">
      <alignment horizontal="right"/>
    </xf>
    <xf numFmtId="0" fontId="6" fillId="6" borderId="17" xfId="0" applyFont="1" applyFill="1" applyBorder="1" applyAlignment="1">
      <alignment horizontal="right"/>
    </xf>
    <xf numFmtId="7" fontId="10" fillId="32" borderId="27" xfId="0" applyNumberFormat="1" applyFont="1" applyFill="1" applyBorder="1" applyAlignment="1">
      <alignment vertical="center"/>
    </xf>
    <xf numFmtId="0" fontId="2" fillId="6" borderId="11" xfId="0" applyFont="1" applyFill="1" applyBorder="1" applyAlignment="1">
      <alignment horizontal="center" vertical="center"/>
    </xf>
    <xf numFmtId="0" fontId="20" fillId="2" borderId="0" xfId="0" applyFont="1" applyFill="1" applyAlignment="1">
      <alignment horizontal="center" wrapText="1"/>
    </xf>
    <xf numFmtId="0" fontId="20" fillId="2" borderId="0" xfId="0" applyFont="1" applyFill="1" applyAlignment="1">
      <alignment wrapText="1"/>
    </xf>
    <xf numFmtId="0" fontId="20" fillId="2" borderId="0" xfId="0" applyFont="1" applyFill="1" applyAlignment="1">
      <alignment vertical="center"/>
    </xf>
    <xf numFmtId="2" fontId="0" fillId="2" borderId="0" xfId="0" applyNumberFormat="1" applyFont="1" applyFill="1" applyAlignment="1">
      <alignment vertical="top"/>
    </xf>
    <xf numFmtId="0" fontId="20" fillId="2" borderId="0" xfId="0" applyFont="1" applyFill="1" applyAlignment="1">
      <alignment horizontal="center" vertical="top" wrapText="1"/>
    </xf>
    <xf numFmtId="7" fontId="10" fillId="32" borderId="14" xfId="0" applyNumberFormat="1" applyFont="1" applyFill="1" applyBorder="1" applyAlignment="1" applyProtection="1">
      <alignment horizontal="right" vertical="center"/>
      <protection locked="0"/>
    </xf>
    <xf numFmtId="7" fontId="2" fillId="31" borderId="26" xfId="44" applyNumberFormat="1" applyFont="1" applyFill="1" applyBorder="1" applyAlignment="1" applyProtection="1">
      <alignment horizontal="right" vertical="center"/>
      <protection/>
    </xf>
    <xf numFmtId="0" fontId="6" fillId="2" borderId="31" xfId="0" applyFon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right" vertical="center"/>
    </xf>
    <xf numFmtId="0" fontId="6" fillId="2" borderId="0" xfId="0" applyFont="1" applyFill="1" applyAlignment="1">
      <alignment horizontal="left"/>
    </xf>
    <xf numFmtId="0" fontId="6" fillId="2" borderId="32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left"/>
    </xf>
    <xf numFmtId="0" fontId="2" fillId="2" borderId="0" xfId="0" applyFont="1" applyFill="1" applyAlignment="1">
      <alignment horizontal="right"/>
    </xf>
    <xf numFmtId="7" fontId="1" fillId="2" borderId="0" xfId="0" applyNumberFormat="1" applyFont="1" applyFill="1" applyAlignment="1">
      <alignment vertical="center" wrapText="1"/>
    </xf>
    <xf numFmtId="2" fontId="0" fillId="2" borderId="0" xfId="0" applyNumberFormat="1" applyFont="1" applyFill="1" applyAlignment="1">
      <alignment vertical="center"/>
    </xf>
    <xf numFmtId="7" fontId="9" fillId="30" borderId="14" xfId="0" applyNumberFormat="1" applyFont="1" applyFill="1" applyBorder="1" applyAlignment="1" applyProtection="1">
      <alignment horizontal="right" vertical="center"/>
      <protection/>
    </xf>
    <xf numFmtId="7" fontId="9" fillId="30" borderId="27" xfId="0" applyNumberFormat="1" applyFont="1" applyFill="1" applyBorder="1" applyAlignment="1" applyProtection="1">
      <alignment horizontal="right" vertical="center"/>
      <protection/>
    </xf>
    <xf numFmtId="0" fontId="6" fillId="2" borderId="33" xfId="0" applyFont="1" applyFill="1" applyBorder="1" applyAlignment="1">
      <alignment horizontal="right" vertical="center"/>
    </xf>
    <xf numFmtId="0" fontId="20" fillId="2" borderId="0" xfId="0" applyFont="1" applyFill="1" applyAlignment="1">
      <alignment wrapText="1"/>
    </xf>
    <xf numFmtId="0" fontId="22" fillId="2" borderId="0" xfId="0" applyFont="1" applyFill="1" applyAlignment="1">
      <alignment vertical="center" wrapText="1"/>
    </xf>
    <xf numFmtId="7" fontId="1" fillId="2" borderId="0" xfId="0" applyNumberFormat="1" applyFont="1" applyFill="1" applyAlignment="1">
      <alignment horizontal="left" vertical="center" wrapText="1" indent="4"/>
    </xf>
    <xf numFmtId="0" fontId="20" fillId="2" borderId="0" xfId="0" applyFont="1" applyFill="1" applyAlignment="1">
      <alignment horizontal="center"/>
    </xf>
    <xf numFmtId="0" fontId="20" fillId="2" borderId="0" xfId="0" applyFont="1" applyFill="1" applyAlignment="1">
      <alignment horizontal="center" vertical="center"/>
    </xf>
    <xf numFmtId="0" fontId="25" fillId="2" borderId="0" xfId="0" applyFont="1" applyFill="1" applyAlignment="1">
      <alignment vertical="center"/>
    </xf>
    <xf numFmtId="0" fontId="25" fillId="33" borderId="0" xfId="0" applyFont="1" applyFill="1" applyAlignment="1">
      <alignment vertical="center"/>
    </xf>
    <xf numFmtId="0" fontId="26" fillId="33" borderId="0" xfId="0" applyFont="1" applyFill="1" applyAlignment="1">
      <alignment vertical="center"/>
    </xf>
    <xf numFmtId="0" fontId="27" fillId="33" borderId="0" xfId="0" applyFont="1" applyFill="1" applyAlignment="1">
      <alignment vertical="center" wrapText="1"/>
    </xf>
    <xf numFmtId="0" fontId="5" fillId="2" borderId="0" xfId="0" applyFont="1" applyFill="1" applyAlignment="1">
      <alignment vertical="center"/>
    </xf>
    <xf numFmtId="0" fontId="6" fillId="2" borderId="0" xfId="0" applyFont="1" applyFill="1" applyBorder="1" applyAlignment="1">
      <alignment/>
    </xf>
    <xf numFmtId="0" fontId="6" fillId="2" borderId="32" xfId="0" applyFont="1" applyFill="1" applyBorder="1" applyAlignment="1">
      <alignment/>
    </xf>
    <xf numFmtId="0" fontId="0" fillId="2" borderId="0" xfId="0" applyFont="1" applyFill="1" applyAlignment="1">
      <alignment horizontal="left" vertical="center"/>
    </xf>
    <xf numFmtId="2" fontId="0" fillId="2" borderId="0" xfId="0" applyNumberFormat="1" applyFont="1" applyFill="1" applyAlignment="1">
      <alignment/>
    </xf>
    <xf numFmtId="176" fontId="0" fillId="2" borderId="0" xfId="0" applyNumberFormat="1" applyFont="1" applyFill="1" applyAlignment="1">
      <alignment vertical="center"/>
    </xf>
    <xf numFmtId="0" fontId="20" fillId="2" borderId="0" xfId="0" applyFont="1" applyFill="1" applyAlignment="1">
      <alignment horizontal="center" vertical="top"/>
    </xf>
    <xf numFmtId="0" fontId="28" fillId="33" borderId="34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left" vertical="center" wrapText="1"/>
    </xf>
    <xf numFmtId="0" fontId="6" fillId="2" borderId="35" xfId="0" applyFont="1" applyFill="1" applyBorder="1" applyAlignment="1">
      <alignment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right" vertical="center" wrapText="1"/>
    </xf>
    <xf numFmtId="0" fontId="6" fillId="6" borderId="13" xfId="0" applyFont="1" applyFill="1" applyBorder="1" applyAlignment="1">
      <alignment horizontal="left" vertical="center" wrapText="1"/>
    </xf>
    <xf numFmtId="0" fontId="20" fillId="2" borderId="0" xfId="0" applyFont="1" applyFill="1" applyBorder="1" applyAlignment="1">
      <alignment vertical="top" wrapText="1"/>
    </xf>
    <xf numFmtId="0" fontId="29" fillId="33" borderId="0" xfId="0" applyFont="1" applyFill="1" applyAlignment="1">
      <alignment horizontal="left" vertical="top" indent="2"/>
    </xf>
    <xf numFmtId="0" fontId="32" fillId="34" borderId="0" xfId="0" applyFont="1" applyFill="1" applyAlignment="1">
      <alignment/>
    </xf>
    <xf numFmtId="0" fontId="33" fillId="34" borderId="0" xfId="0" applyFont="1" applyFill="1" applyAlignment="1">
      <alignment/>
    </xf>
    <xf numFmtId="0" fontId="30" fillId="34" borderId="0" xfId="0" applyFont="1" applyFill="1" applyAlignment="1">
      <alignment/>
    </xf>
    <xf numFmtId="0" fontId="31" fillId="34" borderId="0" xfId="0" applyFont="1" applyFill="1" applyAlignment="1">
      <alignment/>
    </xf>
    <xf numFmtId="176" fontId="0" fillId="2" borderId="0" xfId="0" applyNumberFormat="1" applyFont="1" applyFill="1" applyAlignment="1">
      <alignment horizontal="left" vertical="center" indent="4"/>
    </xf>
    <xf numFmtId="0" fontId="0" fillId="2" borderId="0" xfId="0" applyFont="1" applyFill="1" applyAlignment="1">
      <alignment horizontal="left" vertical="center" indent="4"/>
    </xf>
    <xf numFmtId="0" fontId="0" fillId="2" borderId="0" xfId="0" applyFill="1" applyAlignment="1">
      <alignment horizontal="left" vertical="center" indent="6"/>
    </xf>
    <xf numFmtId="7" fontId="9" fillId="30" borderId="36" xfId="0" applyNumberFormat="1" applyFont="1" applyFill="1" applyBorder="1" applyAlignment="1">
      <alignment horizontal="right" vertical="center" indent="2"/>
    </xf>
    <xf numFmtId="7" fontId="9" fillId="30" borderId="37" xfId="0" applyNumberFormat="1" applyFont="1" applyFill="1" applyBorder="1" applyAlignment="1">
      <alignment horizontal="right" vertical="center" indent="2"/>
    </xf>
    <xf numFmtId="7" fontId="9" fillId="30" borderId="38" xfId="0" applyNumberFormat="1" applyFont="1" applyFill="1" applyBorder="1" applyAlignment="1">
      <alignment horizontal="right" vertical="center" indent="2"/>
    </xf>
    <xf numFmtId="7" fontId="10" fillId="32" borderId="39" xfId="0" applyNumberFormat="1" applyFont="1" applyFill="1" applyBorder="1" applyAlignment="1" applyProtection="1">
      <alignment horizontal="right" vertical="center" indent="2"/>
      <protection locked="0"/>
    </xf>
    <xf numFmtId="7" fontId="10" fillId="32" borderId="40" xfId="0" applyNumberFormat="1" applyFont="1" applyFill="1" applyBorder="1" applyAlignment="1" applyProtection="1">
      <alignment horizontal="right" vertical="center" indent="2"/>
      <protection locked="0"/>
    </xf>
    <xf numFmtId="7" fontId="10" fillId="32" borderId="41" xfId="0" applyNumberFormat="1" applyFont="1" applyFill="1" applyBorder="1" applyAlignment="1" applyProtection="1">
      <alignment horizontal="right" vertical="center" indent="2"/>
      <protection locked="0"/>
    </xf>
    <xf numFmtId="7" fontId="2" fillId="31" borderId="42" xfId="44" applyNumberFormat="1" applyFont="1" applyFill="1" applyBorder="1" applyAlignment="1">
      <alignment horizontal="right" vertical="center" indent="2"/>
    </xf>
    <xf numFmtId="7" fontId="2" fillId="31" borderId="43" xfId="44" applyNumberFormat="1" applyFont="1" applyFill="1" applyBorder="1" applyAlignment="1">
      <alignment horizontal="right" vertical="center" indent="2"/>
    </xf>
    <xf numFmtId="7" fontId="2" fillId="31" borderId="44" xfId="44" applyNumberFormat="1" applyFont="1" applyFill="1" applyBorder="1" applyAlignment="1">
      <alignment horizontal="right" vertical="center" indent="2"/>
    </xf>
    <xf numFmtId="0" fontId="2" fillId="2" borderId="0" xfId="0" applyFont="1" applyFill="1" applyAlignment="1">
      <alignment horizontal="center"/>
    </xf>
    <xf numFmtId="7" fontId="10" fillId="32" borderId="36" xfId="0" applyNumberFormat="1" applyFont="1" applyFill="1" applyBorder="1" applyAlignment="1" applyProtection="1">
      <alignment horizontal="right" vertical="center"/>
      <protection locked="0"/>
    </xf>
    <xf numFmtId="7" fontId="10" fillId="32" borderId="38" xfId="0" applyNumberFormat="1" applyFont="1" applyFill="1" applyBorder="1" applyAlignment="1" applyProtection="1">
      <alignment horizontal="right" vertical="center"/>
      <protection locked="0"/>
    </xf>
    <xf numFmtId="0" fontId="6" fillId="2" borderId="35" xfId="0" applyFont="1" applyFill="1" applyBorder="1" applyAlignment="1">
      <alignment horizontal="left" vertical="center" wrapText="1"/>
    </xf>
    <xf numFmtId="0" fontId="6" fillId="2" borderId="33" xfId="0" applyFont="1" applyFill="1" applyBorder="1" applyAlignment="1">
      <alignment horizontal="right" vertical="center" wrapText="1"/>
    </xf>
    <xf numFmtId="176" fontId="9" fillId="30" borderId="27" xfId="0" applyNumberFormat="1" applyFont="1" applyFill="1" applyBorder="1" applyAlignment="1" applyProtection="1">
      <alignment horizontal="right" vertical="center"/>
      <protection locked="0"/>
    </xf>
    <xf numFmtId="7" fontId="9" fillId="30" borderId="31" xfId="0" applyNumberFormat="1" applyFont="1" applyFill="1" applyBorder="1" applyAlignment="1" applyProtection="1">
      <alignment horizontal="right" vertical="center"/>
      <protection locked="0"/>
    </xf>
    <xf numFmtId="7" fontId="9" fillId="30" borderId="28" xfId="0" applyNumberFormat="1" applyFont="1" applyFill="1" applyBorder="1" applyAlignment="1" applyProtection="1">
      <alignment horizontal="right" vertical="center"/>
      <protection locked="0"/>
    </xf>
    <xf numFmtId="7" fontId="2" fillId="31" borderId="45" xfId="44" applyNumberFormat="1" applyFont="1" applyFill="1" applyBorder="1" applyAlignment="1">
      <alignment horizontal="right" vertical="center"/>
    </xf>
    <xf numFmtId="7" fontId="2" fillId="31" borderId="46" xfId="44" applyNumberFormat="1" applyFont="1" applyFill="1" applyBorder="1" applyAlignment="1">
      <alignment horizontal="right" vertical="center"/>
    </xf>
    <xf numFmtId="7" fontId="10" fillId="32" borderId="27" xfId="0" applyNumberFormat="1" applyFont="1" applyFill="1" applyBorder="1" applyAlignment="1" applyProtection="1">
      <alignment horizontal="right" vertical="center"/>
      <protection/>
    </xf>
    <xf numFmtId="7" fontId="10" fillId="32" borderId="24" xfId="0" applyNumberFormat="1" applyFont="1" applyFill="1" applyBorder="1" applyAlignment="1">
      <alignment horizontal="right" vertical="center"/>
    </xf>
    <xf numFmtId="7" fontId="10" fillId="32" borderId="36" xfId="0" applyNumberFormat="1" applyFont="1" applyFill="1" applyBorder="1" applyAlignment="1">
      <alignment horizontal="right" vertical="center"/>
    </xf>
    <xf numFmtId="7" fontId="10" fillId="32" borderId="38" xfId="0" applyNumberFormat="1" applyFont="1" applyFill="1" applyBorder="1" applyAlignment="1">
      <alignment horizontal="right" vertical="center"/>
    </xf>
    <xf numFmtId="0" fontId="20" fillId="2" borderId="0" xfId="0" applyFont="1" applyFill="1" applyAlignment="1">
      <alignment horizontal="center" vertical="center" wrapText="1"/>
    </xf>
    <xf numFmtId="7" fontId="10" fillId="32" borderId="27" xfId="0" applyNumberFormat="1" applyFont="1" applyFill="1" applyBorder="1" applyAlignment="1">
      <alignment horizontal="right" vertical="center"/>
    </xf>
    <xf numFmtId="176" fontId="10" fillId="32" borderId="27" xfId="0" applyNumberFormat="1" applyFont="1" applyFill="1" applyBorder="1" applyAlignment="1" applyProtection="1">
      <alignment horizontal="right" vertical="center"/>
      <protection locked="0"/>
    </xf>
    <xf numFmtId="176" fontId="10" fillId="32" borderId="24" xfId="0" applyNumberFormat="1" applyFont="1" applyFill="1" applyBorder="1" applyAlignment="1" applyProtection="1">
      <alignment horizontal="right" vertical="center"/>
      <protection locked="0"/>
    </xf>
    <xf numFmtId="0" fontId="6" fillId="2" borderId="0" xfId="0" applyFont="1" applyFill="1" applyBorder="1" applyAlignment="1">
      <alignment horizontal="right" vertical="center" wrapText="1"/>
    </xf>
    <xf numFmtId="0" fontId="20" fillId="2" borderId="0" xfId="0" applyFont="1" applyFill="1" applyAlignment="1">
      <alignment horizontal="center" vertical="center" wrapText="1"/>
    </xf>
    <xf numFmtId="0" fontId="20" fillId="2" borderId="0" xfId="0" applyFont="1" applyFill="1" applyAlignment="1">
      <alignment horizontal="center" vertical="center" wrapText="1"/>
    </xf>
    <xf numFmtId="7" fontId="9" fillId="30" borderId="36" xfId="0" applyNumberFormat="1" applyFont="1" applyFill="1" applyBorder="1" applyAlignment="1">
      <alignment horizontal="right" vertical="center" indent="3"/>
    </xf>
    <xf numFmtId="7" fontId="9" fillId="30" borderId="37" xfId="0" applyNumberFormat="1" applyFont="1" applyFill="1" applyBorder="1" applyAlignment="1">
      <alignment horizontal="right" vertical="center" indent="3"/>
    </xf>
    <xf numFmtId="7" fontId="9" fillId="30" borderId="38" xfId="0" applyNumberFormat="1" applyFont="1" applyFill="1" applyBorder="1" applyAlignment="1">
      <alignment horizontal="right" vertical="center" indent="3"/>
    </xf>
    <xf numFmtId="0" fontId="6" fillId="2" borderId="35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/>
    </xf>
    <xf numFmtId="7" fontId="9" fillId="30" borderId="27" xfId="0" applyNumberFormat="1" applyFont="1" applyFill="1" applyBorder="1" applyAlignment="1">
      <alignment horizontal="right" vertical="center" indent="2"/>
    </xf>
    <xf numFmtId="7" fontId="9" fillId="30" borderId="37" xfId="0" applyNumberFormat="1" applyFont="1" applyFill="1" applyBorder="1" applyAlignment="1" applyProtection="1">
      <alignment horizontal="right" vertical="center"/>
      <protection locked="0"/>
    </xf>
    <xf numFmtId="7" fontId="9" fillId="30" borderId="38" xfId="0" applyNumberFormat="1" applyFont="1" applyFill="1" applyBorder="1" applyAlignment="1" applyProtection="1">
      <alignment horizontal="right" vertical="center"/>
      <protection locked="0"/>
    </xf>
    <xf numFmtId="7" fontId="9" fillId="30" borderId="36" xfId="0" applyNumberFormat="1" applyFont="1" applyFill="1" applyBorder="1" applyAlignment="1" applyProtection="1">
      <alignment horizontal="right" vertical="center"/>
      <protection locked="0"/>
    </xf>
    <xf numFmtId="0" fontId="13" fillId="2" borderId="0" xfId="0" applyFont="1" applyFill="1" applyAlignment="1">
      <alignment horizontal="center"/>
    </xf>
    <xf numFmtId="0" fontId="20" fillId="2" borderId="0" xfId="0" applyFont="1" applyFill="1" applyBorder="1" applyAlignment="1">
      <alignment horizontal="center" vertical="top" wrapText="1"/>
    </xf>
    <xf numFmtId="0" fontId="15" fillId="2" borderId="0" xfId="0" applyFont="1" applyFill="1" applyAlignment="1">
      <alignment horizontal="center"/>
    </xf>
    <xf numFmtId="7" fontId="9" fillId="30" borderId="27" xfId="0" applyNumberFormat="1" applyFont="1" applyFill="1" applyBorder="1" applyAlignment="1">
      <alignment horizontal="right" vertical="center" indent="3"/>
    </xf>
    <xf numFmtId="7" fontId="10" fillId="32" borderId="24" xfId="0" applyNumberFormat="1" applyFont="1" applyFill="1" applyBorder="1" applyAlignment="1">
      <alignment horizontal="right" vertical="center" indent="3"/>
    </xf>
    <xf numFmtId="7" fontId="2" fillId="31" borderId="42" xfId="44" applyNumberFormat="1" applyFont="1" applyFill="1" applyBorder="1" applyAlignment="1">
      <alignment horizontal="right" vertical="center" indent="3"/>
    </xf>
    <xf numFmtId="7" fontId="2" fillId="31" borderId="43" xfId="44" applyNumberFormat="1" applyFont="1" applyFill="1" applyBorder="1" applyAlignment="1">
      <alignment horizontal="right" vertical="center" indent="3"/>
    </xf>
    <xf numFmtId="7" fontId="2" fillId="31" borderId="44" xfId="44" applyNumberFormat="1" applyFont="1" applyFill="1" applyBorder="1" applyAlignment="1">
      <alignment horizontal="right" vertical="center" indent="3"/>
    </xf>
    <xf numFmtId="7" fontId="2" fillId="31" borderId="47" xfId="0" applyNumberFormat="1" applyFont="1" applyFill="1" applyBorder="1" applyAlignment="1">
      <alignment horizontal="right" vertical="center" indent="3"/>
    </xf>
    <xf numFmtId="7" fontId="2" fillId="31" borderId="48" xfId="0" applyNumberFormat="1" applyFont="1" applyFill="1" applyBorder="1" applyAlignment="1">
      <alignment horizontal="right" vertical="center" indent="3"/>
    </xf>
    <xf numFmtId="7" fontId="2" fillId="31" borderId="49" xfId="0" applyNumberFormat="1" applyFont="1" applyFill="1" applyBorder="1" applyAlignment="1">
      <alignment horizontal="right" vertical="center" indent="3"/>
    </xf>
    <xf numFmtId="7" fontId="10" fillId="32" borderId="50" xfId="0" applyNumberFormat="1" applyFont="1" applyFill="1" applyBorder="1" applyAlignment="1">
      <alignment horizontal="right" vertical="center" indent="3"/>
    </xf>
    <xf numFmtId="7" fontId="10" fillId="32" borderId="51" xfId="0" applyNumberFormat="1" applyFont="1" applyFill="1" applyBorder="1" applyAlignment="1">
      <alignment horizontal="right" vertical="center" indent="3"/>
    </xf>
    <xf numFmtId="7" fontId="10" fillId="32" borderId="52" xfId="0" applyNumberFormat="1" applyFont="1" applyFill="1" applyBorder="1" applyAlignment="1">
      <alignment horizontal="right" vertical="center" indent="3"/>
    </xf>
    <xf numFmtId="7" fontId="10" fillId="32" borderId="53" xfId="0" applyNumberFormat="1" applyFont="1" applyFill="1" applyBorder="1" applyAlignment="1">
      <alignment horizontal="right" vertical="center"/>
    </xf>
    <xf numFmtId="7" fontId="10" fillId="32" borderId="54" xfId="0" applyNumberFormat="1" applyFont="1" applyFill="1" applyBorder="1" applyAlignment="1">
      <alignment horizontal="right" vertical="center"/>
    </xf>
    <xf numFmtId="0" fontId="5" fillId="2" borderId="0" xfId="0" applyFont="1" applyFill="1" applyAlignment="1">
      <alignment horizontal="center"/>
    </xf>
    <xf numFmtId="7" fontId="10" fillId="32" borderId="36" xfId="0" applyNumberFormat="1" applyFont="1" applyFill="1" applyBorder="1" applyAlignment="1" applyProtection="1">
      <alignment horizontal="right" vertical="center"/>
      <protection/>
    </xf>
    <xf numFmtId="7" fontId="10" fillId="32" borderId="38" xfId="0" applyNumberFormat="1" applyFont="1" applyFill="1" applyBorder="1" applyAlignment="1" applyProtection="1">
      <alignment horizontal="right" vertical="center"/>
      <protection/>
    </xf>
    <xf numFmtId="0" fontId="6" fillId="2" borderId="22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7" fontId="1" fillId="2" borderId="22" xfId="0" applyNumberFormat="1" applyFont="1" applyFill="1" applyBorder="1" applyAlignment="1">
      <alignment horizontal="left" vertical="center" wrapText="1" indent="4"/>
    </xf>
    <xf numFmtId="7" fontId="1" fillId="2" borderId="0" xfId="0" applyNumberFormat="1" applyFont="1" applyFill="1" applyAlignment="1">
      <alignment horizontal="left" vertical="center" wrapText="1" indent="4"/>
    </xf>
    <xf numFmtId="0" fontId="23" fillId="2" borderId="0" xfId="0" applyFont="1" applyFill="1" applyAlignment="1">
      <alignment horizontal="left" wrapText="1"/>
    </xf>
    <xf numFmtId="0" fontId="24" fillId="2" borderId="0" xfId="0" applyFont="1" applyFill="1" applyAlignment="1">
      <alignment horizontal="left" wrapText="1"/>
    </xf>
    <xf numFmtId="7" fontId="9" fillId="30" borderId="36" xfId="0" applyNumberFormat="1" applyFont="1" applyFill="1" applyBorder="1" applyAlignment="1">
      <alignment horizontal="right" vertical="center" indent="4"/>
    </xf>
    <xf numFmtId="7" fontId="9" fillId="30" borderId="37" xfId="0" applyNumberFormat="1" applyFont="1" applyFill="1" applyBorder="1" applyAlignment="1">
      <alignment horizontal="right" vertical="center" indent="4"/>
    </xf>
    <xf numFmtId="7" fontId="9" fillId="30" borderId="38" xfId="0" applyNumberFormat="1" applyFont="1" applyFill="1" applyBorder="1" applyAlignment="1">
      <alignment horizontal="right" vertical="center" indent="4"/>
    </xf>
    <xf numFmtId="7" fontId="10" fillId="32" borderId="39" xfId="0" applyNumberFormat="1" applyFont="1" applyFill="1" applyBorder="1" applyAlignment="1" applyProtection="1">
      <alignment horizontal="right" vertical="center" indent="4"/>
      <protection locked="0"/>
    </xf>
    <xf numFmtId="7" fontId="10" fillId="32" borderId="40" xfId="0" applyNumberFormat="1" applyFont="1" applyFill="1" applyBorder="1" applyAlignment="1" applyProtection="1">
      <alignment horizontal="right" vertical="center" indent="4"/>
      <protection locked="0"/>
    </xf>
    <xf numFmtId="7" fontId="10" fillId="32" borderId="41" xfId="0" applyNumberFormat="1" applyFont="1" applyFill="1" applyBorder="1" applyAlignment="1" applyProtection="1">
      <alignment horizontal="right" vertical="center" indent="4"/>
      <protection locked="0"/>
    </xf>
    <xf numFmtId="7" fontId="2" fillId="31" borderId="42" xfId="44" applyNumberFormat="1" applyFont="1" applyFill="1" applyBorder="1" applyAlignment="1">
      <alignment horizontal="right" vertical="center" indent="4"/>
    </xf>
    <xf numFmtId="7" fontId="2" fillId="31" borderId="43" xfId="44" applyNumberFormat="1" applyFont="1" applyFill="1" applyBorder="1" applyAlignment="1">
      <alignment horizontal="right" vertical="center" indent="4"/>
    </xf>
    <xf numFmtId="7" fontId="2" fillId="31" borderId="44" xfId="44" applyNumberFormat="1" applyFont="1" applyFill="1" applyBorder="1" applyAlignment="1">
      <alignment horizontal="right" vertical="center" indent="4"/>
    </xf>
    <xf numFmtId="0" fontId="1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 indent="2"/>
    </xf>
    <xf numFmtId="0" fontId="6" fillId="2" borderId="28" xfId="0" applyFont="1" applyFill="1" applyBorder="1" applyAlignment="1">
      <alignment horizontal="right" vertical="center" wrapText="1"/>
    </xf>
    <xf numFmtId="176" fontId="9" fillId="30" borderId="27" xfId="0" applyNumberFormat="1" applyFont="1" applyFill="1" applyBorder="1" applyAlignment="1" applyProtection="1">
      <alignment vertical="center"/>
      <protection/>
    </xf>
    <xf numFmtId="176" fontId="10" fillId="32" borderId="27" xfId="0" applyNumberFormat="1" applyFont="1" applyFill="1" applyBorder="1" applyAlignment="1" applyProtection="1">
      <alignment vertical="center"/>
      <protection locked="0"/>
    </xf>
    <xf numFmtId="176" fontId="10" fillId="32" borderId="24" xfId="0" applyNumberFormat="1" applyFont="1" applyFill="1" applyBorder="1" applyAlignment="1" applyProtection="1">
      <alignment vertical="center"/>
      <protection locked="0"/>
    </xf>
    <xf numFmtId="0" fontId="20" fillId="2" borderId="0" xfId="0" applyFont="1" applyFill="1" applyAlignment="1">
      <alignment horizontal="center" wrapText="1"/>
    </xf>
    <xf numFmtId="0" fontId="20" fillId="2" borderId="0" xfId="0" applyFont="1" applyFill="1" applyAlignment="1">
      <alignment horizontal="center" wrapText="1"/>
    </xf>
    <xf numFmtId="7" fontId="2" fillId="31" borderId="47" xfId="0" applyNumberFormat="1" applyFont="1" applyFill="1" applyBorder="1" applyAlignment="1">
      <alignment horizontal="right" vertical="center" indent="4"/>
    </xf>
    <xf numFmtId="7" fontId="2" fillId="31" borderId="48" xfId="0" applyNumberFormat="1" applyFont="1" applyFill="1" applyBorder="1" applyAlignment="1">
      <alignment horizontal="right" vertical="center" indent="4"/>
    </xf>
    <xf numFmtId="7" fontId="2" fillId="31" borderId="49" xfId="0" applyNumberFormat="1" applyFont="1" applyFill="1" applyBorder="1" applyAlignment="1">
      <alignment horizontal="right" vertical="center" indent="4"/>
    </xf>
    <xf numFmtId="0" fontId="20" fillId="2" borderId="0" xfId="0" applyFont="1" applyFill="1" applyAlignment="1">
      <alignment horizontal="center" wrapText="1"/>
    </xf>
    <xf numFmtId="7" fontId="10" fillId="32" borderId="24" xfId="0" applyNumberFormat="1" applyFont="1" applyFill="1" applyBorder="1" applyAlignment="1">
      <alignment horizontal="right" vertical="center" indent="4"/>
    </xf>
    <xf numFmtId="0" fontId="6" fillId="2" borderId="0" xfId="0" applyFont="1" applyFill="1" applyAlignment="1">
      <alignment horizontal="left"/>
    </xf>
    <xf numFmtId="0" fontId="6" fillId="2" borderId="0" xfId="0" applyFont="1" applyFill="1" applyBorder="1" applyAlignment="1">
      <alignment horizontal="left"/>
    </xf>
    <xf numFmtId="0" fontId="0" fillId="2" borderId="0" xfId="0" applyFont="1" applyFill="1" applyAlignment="1">
      <alignment horizontal="right" vertical="center"/>
    </xf>
    <xf numFmtId="7" fontId="10" fillId="32" borderId="24" xfId="0" applyNumberFormat="1" applyFont="1" applyFill="1" applyBorder="1" applyAlignment="1" applyProtection="1">
      <alignment horizontal="right" vertical="center" indent="4"/>
      <protection locked="0"/>
    </xf>
    <xf numFmtId="7" fontId="9" fillId="30" borderId="27" xfId="0" applyNumberFormat="1" applyFont="1" applyFill="1" applyBorder="1" applyAlignment="1">
      <alignment horizontal="right" vertical="center" indent="4"/>
    </xf>
    <xf numFmtId="0" fontId="15" fillId="2" borderId="32" xfId="0" applyFont="1" applyFill="1" applyBorder="1" applyAlignment="1">
      <alignment horizontal="center" vertical="top"/>
    </xf>
    <xf numFmtId="0" fontId="20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horizontal="center"/>
    </xf>
    <xf numFmtId="0" fontId="6" fillId="2" borderId="0" xfId="0" applyFont="1" applyFill="1" applyAlignment="1">
      <alignment horizontal="right"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AFAFFF"/>
      <rgbColor rgb="00993366"/>
      <rgbColor rgb="00FFFFCC"/>
      <rgbColor rgb="00DDDD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400050</xdr:colOff>
      <xdr:row>17</xdr:row>
      <xdr:rowOff>66675</xdr:rowOff>
    </xdr:from>
    <xdr:to>
      <xdr:col>11</xdr:col>
      <xdr:colOff>123825</xdr:colOff>
      <xdr:row>19</xdr:row>
      <xdr:rowOff>171450</xdr:rowOff>
    </xdr:to>
    <xdr:pic>
      <xdr:nvPicPr>
        <xdr:cNvPr id="1" name="Image 76" descr="dm51_51x5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3495675"/>
          <a:ext cx="4857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42</xdr:row>
      <xdr:rowOff>76200</xdr:rowOff>
    </xdr:from>
    <xdr:to>
      <xdr:col>3</xdr:col>
      <xdr:colOff>447675</xdr:colOff>
      <xdr:row>42</xdr:row>
      <xdr:rowOff>76200</xdr:rowOff>
    </xdr:to>
    <xdr:sp>
      <xdr:nvSpPr>
        <xdr:cNvPr id="1" name="Line 89"/>
        <xdr:cNvSpPr>
          <a:spLocks/>
        </xdr:cNvSpPr>
      </xdr:nvSpPr>
      <xdr:spPr>
        <a:xfrm>
          <a:off x="1619250" y="9486900"/>
          <a:ext cx="447675" cy="0"/>
        </a:xfrm>
        <a:prstGeom prst="line">
          <a:avLst/>
        </a:prstGeom>
        <a:noFill/>
        <a:ln w="19050" cmpd="sng">
          <a:solidFill>
            <a:srgbClr val="FF0000"/>
          </a:solidFill>
          <a:prstDash val="sysDash"/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438150</xdr:colOff>
      <xdr:row>42</xdr:row>
      <xdr:rowOff>76200</xdr:rowOff>
    </xdr:from>
    <xdr:to>
      <xdr:col>4</xdr:col>
      <xdr:colOff>19050</xdr:colOff>
      <xdr:row>42</xdr:row>
      <xdr:rowOff>76200</xdr:rowOff>
    </xdr:to>
    <xdr:sp>
      <xdr:nvSpPr>
        <xdr:cNvPr id="2" name="Line 90"/>
        <xdr:cNvSpPr>
          <a:spLocks/>
        </xdr:cNvSpPr>
      </xdr:nvSpPr>
      <xdr:spPr>
        <a:xfrm>
          <a:off x="2057400" y="9486900"/>
          <a:ext cx="390525" cy="0"/>
        </a:xfrm>
        <a:prstGeom prst="line">
          <a:avLst/>
        </a:prstGeom>
        <a:noFill/>
        <a:ln w="19050" cmpd="sng">
          <a:solidFill>
            <a:srgbClr val="008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447675</xdr:colOff>
      <xdr:row>39</xdr:row>
      <xdr:rowOff>0</xdr:rowOff>
    </xdr:from>
    <xdr:to>
      <xdr:col>3</xdr:col>
      <xdr:colOff>447675</xdr:colOff>
      <xdr:row>42</xdr:row>
      <xdr:rowOff>76200</xdr:rowOff>
    </xdr:to>
    <xdr:sp>
      <xdr:nvSpPr>
        <xdr:cNvPr id="3" name="Line 91"/>
        <xdr:cNvSpPr>
          <a:spLocks/>
        </xdr:cNvSpPr>
      </xdr:nvSpPr>
      <xdr:spPr>
        <a:xfrm flipH="1" flipV="1">
          <a:off x="2066925" y="8610600"/>
          <a:ext cx="0" cy="8763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447675</xdr:colOff>
      <xdr:row>29</xdr:row>
      <xdr:rowOff>266700</xdr:rowOff>
    </xdr:from>
    <xdr:to>
      <xdr:col>3</xdr:col>
      <xdr:colOff>447675</xdr:colOff>
      <xdr:row>38</xdr:row>
      <xdr:rowOff>95250</xdr:rowOff>
    </xdr:to>
    <xdr:sp>
      <xdr:nvSpPr>
        <xdr:cNvPr id="4" name="Line 341"/>
        <xdr:cNvSpPr>
          <a:spLocks/>
        </xdr:cNvSpPr>
      </xdr:nvSpPr>
      <xdr:spPr>
        <a:xfrm flipV="1">
          <a:off x="2066925" y="6715125"/>
          <a:ext cx="0" cy="1895475"/>
        </a:xfrm>
        <a:prstGeom prst="line">
          <a:avLst/>
        </a:prstGeom>
        <a:noFill/>
        <a:ln w="19050" cmpd="sng">
          <a:solidFill>
            <a:srgbClr val="7F7F7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43</xdr:row>
      <xdr:rowOff>85725</xdr:rowOff>
    </xdr:from>
    <xdr:to>
      <xdr:col>2</xdr:col>
      <xdr:colOff>381000</xdr:colOff>
      <xdr:row>44</xdr:row>
      <xdr:rowOff>238125</xdr:rowOff>
    </xdr:to>
    <xdr:sp>
      <xdr:nvSpPr>
        <xdr:cNvPr id="5" name="Connecteur droit avec flèche 34"/>
        <xdr:cNvSpPr>
          <a:spLocks/>
        </xdr:cNvSpPr>
      </xdr:nvSpPr>
      <xdr:spPr>
        <a:xfrm flipV="1">
          <a:off x="914400" y="9763125"/>
          <a:ext cx="276225" cy="247650"/>
        </a:xfrm>
        <a:prstGeom prst="straightConnector1">
          <a:avLst/>
        </a:prstGeom>
        <a:noFill/>
        <a:ln w="25400" cmpd="sng">
          <a:solidFill>
            <a:srgbClr val="FFCC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44</xdr:row>
      <xdr:rowOff>238125</xdr:rowOff>
    </xdr:from>
    <xdr:to>
      <xdr:col>3</xdr:col>
      <xdr:colOff>28575</xdr:colOff>
      <xdr:row>47</xdr:row>
      <xdr:rowOff>257175</xdr:rowOff>
    </xdr:to>
    <xdr:sp>
      <xdr:nvSpPr>
        <xdr:cNvPr id="6" name="Rectangle à coins arrondis 32"/>
        <xdr:cNvSpPr>
          <a:spLocks/>
        </xdr:cNvSpPr>
      </xdr:nvSpPr>
      <xdr:spPr>
        <a:xfrm>
          <a:off x="171450" y="10010775"/>
          <a:ext cx="1476375" cy="647700"/>
        </a:xfrm>
        <a:prstGeom prst="roundRect">
          <a:avLst/>
        </a:prstGeom>
        <a:noFill/>
        <a:ln w="25400" cmpd="sng">
          <a:solidFill>
            <a:srgbClr val="FF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44</xdr:row>
      <xdr:rowOff>219075</xdr:rowOff>
    </xdr:from>
    <xdr:to>
      <xdr:col>5</xdr:col>
      <xdr:colOff>609600</xdr:colOff>
      <xdr:row>47</xdr:row>
      <xdr:rowOff>28575</xdr:rowOff>
    </xdr:to>
    <xdr:sp>
      <xdr:nvSpPr>
        <xdr:cNvPr id="7" name="Rectangle à coins arrondis 25"/>
        <xdr:cNvSpPr>
          <a:spLocks/>
        </xdr:cNvSpPr>
      </xdr:nvSpPr>
      <xdr:spPr>
        <a:xfrm>
          <a:off x="2238375" y="9991725"/>
          <a:ext cx="1609725" cy="438150"/>
        </a:xfrm>
        <a:prstGeom prst="roundRect">
          <a:avLst/>
        </a:prstGeom>
        <a:noFill/>
        <a:ln w="25400" cmpd="sng">
          <a:solidFill>
            <a:srgbClr val="FF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485775</xdr:colOff>
      <xdr:row>43</xdr:row>
      <xdr:rowOff>57150</xdr:rowOff>
    </xdr:from>
    <xdr:to>
      <xdr:col>4</xdr:col>
      <xdr:colOff>619125</xdr:colOff>
      <xdr:row>44</xdr:row>
      <xdr:rowOff>219075</xdr:rowOff>
    </xdr:to>
    <xdr:sp>
      <xdr:nvSpPr>
        <xdr:cNvPr id="8" name="Connecteur droit avec flèche 26"/>
        <xdr:cNvSpPr>
          <a:spLocks/>
        </xdr:cNvSpPr>
      </xdr:nvSpPr>
      <xdr:spPr>
        <a:xfrm flipH="1" flipV="1">
          <a:off x="2914650" y="9734550"/>
          <a:ext cx="133350" cy="257175"/>
        </a:xfrm>
        <a:prstGeom prst="straightConnector1">
          <a:avLst/>
        </a:prstGeom>
        <a:noFill/>
        <a:ln w="25400" cmpd="sng">
          <a:solidFill>
            <a:srgbClr val="FFCC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495300</xdr:colOff>
      <xdr:row>10</xdr:row>
      <xdr:rowOff>0</xdr:rowOff>
    </xdr:from>
    <xdr:to>
      <xdr:col>14</xdr:col>
      <xdr:colOff>495300</xdr:colOff>
      <xdr:row>11</xdr:row>
      <xdr:rowOff>180975</xdr:rowOff>
    </xdr:to>
    <xdr:sp>
      <xdr:nvSpPr>
        <xdr:cNvPr id="9" name="Connecteur droit 11"/>
        <xdr:cNvSpPr>
          <a:spLocks/>
        </xdr:cNvSpPr>
      </xdr:nvSpPr>
      <xdr:spPr>
        <a:xfrm flipH="1">
          <a:off x="7829550" y="2200275"/>
          <a:ext cx="0" cy="409575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17</xdr:row>
      <xdr:rowOff>133350</xdr:rowOff>
    </xdr:from>
    <xdr:to>
      <xdr:col>18</xdr:col>
      <xdr:colOff>0</xdr:colOff>
      <xdr:row>17</xdr:row>
      <xdr:rowOff>133350</xdr:rowOff>
    </xdr:to>
    <xdr:sp>
      <xdr:nvSpPr>
        <xdr:cNvPr id="10" name="Connecteur droit avec flèche 15"/>
        <xdr:cNvSpPr>
          <a:spLocks/>
        </xdr:cNvSpPr>
      </xdr:nvSpPr>
      <xdr:spPr>
        <a:xfrm flipV="1">
          <a:off x="5143500" y="3810000"/>
          <a:ext cx="4048125" cy="0"/>
        </a:xfrm>
        <a:prstGeom prst="straightConnector1">
          <a:avLst/>
        </a:prstGeom>
        <a:noFill/>
        <a:ln w="19050" cmpd="sng">
          <a:solidFill>
            <a:srgbClr val="0000FF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11</xdr:row>
      <xdr:rowOff>161925</xdr:rowOff>
    </xdr:from>
    <xdr:to>
      <xdr:col>24</xdr:col>
      <xdr:colOff>0</xdr:colOff>
      <xdr:row>11</xdr:row>
      <xdr:rowOff>161925</xdr:rowOff>
    </xdr:to>
    <xdr:sp>
      <xdr:nvSpPr>
        <xdr:cNvPr id="11" name="Connecteur droit 18"/>
        <xdr:cNvSpPr>
          <a:spLocks/>
        </xdr:cNvSpPr>
      </xdr:nvSpPr>
      <xdr:spPr>
        <a:xfrm>
          <a:off x="7162800" y="2590800"/>
          <a:ext cx="4505325" cy="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11</xdr:row>
      <xdr:rowOff>152400</xdr:rowOff>
    </xdr:from>
    <xdr:to>
      <xdr:col>24</xdr:col>
      <xdr:colOff>9525</xdr:colOff>
      <xdr:row>17</xdr:row>
      <xdr:rowOff>123825</xdr:rowOff>
    </xdr:to>
    <xdr:sp>
      <xdr:nvSpPr>
        <xdr:cNvPr id="12" name="Connecteur droit 20"/>
        <xdr:cNvSpPr>
          <a:spLocks/>
        </xdr:cNvSpPr>
      </xdr:nvSpPr>
      <xdr:spPr>
        <a:xfrm>
          <a:off x="11677650" y="2581275"/>
          <a:ext cx="0" cy="121920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619125</xdr:colOff>
      <xdr:row>17</xdr:row>
      <xdr:rowOff>133350</xdr:rowOff>
    </xdr:from>
    <xdr:to>
      <xdr:col>27</xdr:col>
      <xdr:colOff>0</xdr:colOff>
      <xdr:row>17</xdr:row>
      <xdr:rowOff>133350</xdr:rowOff>
    </xdr:to>
    <xdr:sp>
      <xdr:nvSpPr>
        <xdr:cNvPr id="13" name="Connecteur droit avec flèche 22"/>
        <xdr:cNvSpPr>
          <a:spLocks/>
        </xdr:cNvSpPr>
      </xdr:nvSpPr>
      <xdr:spPr>
        <a:xfrm>
          <a:off x="11668125" y="3810000"/>
          <a:ext cx="1238250" cy="0"/>
        </a:xfrm>
        <a:prstGeom prst="straightConnector1">
          <a:avLst/>
        </a:prstGeom>
        <a:noFill/>
        <a:ln w="1905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11</xdr:row>
      <xdr:rowOff>161925</xdr:rowOff>
    </xdr:from>
    <xdr:to>
      <xdr:col>13</xdr:col>
      <xdr:colOff>76200</xdr:colOff>
      <xdr:row>17</xdr:row>
      <xdr:rowOff>133350</xdr:rowOff>
    </xdr:to>
    <xdr:sp>
      <xdr:nvSpPr>
        <xdr:cNvPr id="14" name="Connecteur droit 30"/>
        <xdr:cNvSpPr>
          <a:spLocks/>
        </xdr:cNvSpPr>
      </xdr:nvSpPr>
      <xdr:spPr>
        <a:xfrm>
          <a:off x="7172325" y="2590800"/>
          <a:ext cx="0" cy="121920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419100</xdr:colOff>
      <xdr:row>18</xdr:row>
      <xdr:rowOff>0</xdr:rowOff>
    </xdr:from>
    <xdr:to>
      <xdr:col>28</xdr:col>
      <xdr:colOff>447675</xdr:colOff>
      <xdr:row>29</xdr:row>
      <xdr:rowOff>123825</xdr:rowOff>
    </xdr:to>
    <xdr:sp>
      <xdr:nvSpPr>
        <xdr:cNvPr id="15" name="Connecteur droit 33"/>
        <xdr:cNvSpPr>
          <a:spLocks/>
        </xdr:cNvSpPr>
      </xdr:nvSpPr>
      <xdr:spPr>
        <a:xfrm flipH="1">
          <a:off x="13563600" y="3943350"/>
          <a:ext cx="28575" cy="262890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428625</xdr:colOff>
      <xdr:row>18</xdr:row>
      <xdr:rowOff>9525</xdr:rowOff>
    </xdr:from>
    <xdr:to>
      <xdr:col>19</xdr:col>
      <xdr:colOff>428625</xdr:colOff>
      <xdr:row>29</xdr:row>
      <xdr:rowOff>133350</xdr:rowOff>
    </xdr:to>
    <xdr:sp>
      <xdr:nvSpPr>
        <xdr:cNvPr id="16" name="Connecteur droit 34"/>
        <xdr:cNvSpPr>
          <a:spLocks/>
        </xdr:cNvSpPr>
      </xdr:nvSpPr>
      <xdr:spPr>
        <a:xfrm>
          <a:off x="9858375" y="3952875"/>
          <a:ext cx="0" cy="262890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9525</xdr:colOff>
      <xdr:row>29</xdr:row>
      <xdr:rowOff>142875</xdr:rowOff>
    </xdr:from>
    <xdr:to>
      <xdr:col>21</xdr:col>
      <xdr:colOff>0</xdr:colOff>
      <xdr:row>29</xdr:row>
      <xdr:rowOff>142875</xdr:rowOff>
    </xdr:to>
    <xdr:sp>
      <xdr:nvSpPr>
        <xdr:cNvPr id="17" name="Connecteur droit avec flèche 36"/>
        <xdr:cNvSpPr>
          <a:spLocks/>
        </xdr:cNvSpPr>
      </xdr:nvSpPr>
      <xdr:spPr>
        <a:xfrm>
          <a:off x="9439275" y="6591300"/>
          <a:ext cx="800100" cy="0"/>
        </a:xfrm>
        <a:prstGeom prst="straightConnector1">
          <a:avLst/>
        </a:prstGeom>
        <a:noFill/>
        <a:ln w="19050" cmpd="sng">
          <a:solidFill>
            <a:srgbClr val="0000FF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29</xdr:row>
      <xdr:rowOff>133350</xdr:rowOff>
    </xdr:from>
    <xdr:to>
      <xdr:col>28</xdr:col>
      <xdr:colOff>809625</xdr:colOff>
      <xdr:row>29</xdr:row>
      <xdr:rowOff>133350</xdr:rowOff>
    </xdr:to>
    <xdr:sp>
      <xdr:nvSpPr>
        <xdr:cNvPr id="18" name="Connecteur droit avec flèche 37"/>
        <xdr:cNvSpPr>
          <a:spLocks/>
        </xdr:cNvSpPr>
      </xdr:nvSpPr>
      <xdr:spPr>
        <a:xfrm>
          <a:off x="13144500" y="6581775"/>
          <a:ext cx="809625" cy="0"/>
        </a:xfrm>
        <a:prstGeom prst="straightConnector1">
          <a:avLst/>
        </a:prstGeom>
        <a:noFill/>
        <a:ln w="19050" cmpd="sng">
          <a:solidFill>
            <a:srgbClr val="0000FF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29</xdr:row>
      <xdr:rowOff>123825</xdr:rowOff>
    </xdr:to>
    <xdr:sp>
      <xdr:nvSpPr>
        <xdr:cNvPr id="19" name="Connecteur droit 41"/>
        <xdr:cNvSpPr>
          <a:spLocks/>
        </xdr:cNvSpPr>
      </xdr:nvSpPr>
      <xdr:spPr>
        <a:xfrm>
          <a:off x="4667250" y="3943350"/>
          <a:ext cx="0" cy="262890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447675</xdr:colOff>
      <xdr:row>20</xdr:row>
      <xdr:rowOff>133350</xdr:rowOff>
    </xdr:from>
    <xdr:to>
      <xdr:col>11</xdr:col>
      <xdr:colOff>571500</xdr:colOff>
      <xdr:row>20</xdr:row>
      <xdr:rowOff>133350</xdr:rowOff>
    </xdr:to>
    <xdr:sp>
      <xdr:nvSpPr>
        <xdr:cNvPr id="20" name="Connecteur droit 43"/>
        <xdr:cNvSpPr>
          <a:spLocks/>
        </xdr:cNvSpPr>
      </xdr:nvSpPr>
      <xdr:spPr>
        <a:xfrm>
          <a:off x="2876550" y="4533900"/>
          <a:ext cx="3409950" cy="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428625</xdr:colOff>
      <xdr:row>20</xdr:row>
      <xdr:rowOff>123825</xdr:rowOff>
    </xdr:from>
    <xdr:to>
      <xdr:col>4</xdr:col>
      <xdr:colOff>438150</xdr:colOff>
      <xdr:row>29</xdr:row>
      <xdr:rowOff>133350</xdr:rowOff>
    </xdr:to>
    <xdr:sp>
      <xdr:nvSpPr>
        <xdr:cNvPr id="21" name="Connecteur droit 46"/>
        <xdr:cNvSpPr>
          <a:spLocks/>
        </xdr:cNvSpPr>
      </xdr:nvSpPr>
      <xdr:spPr>
        <a:xfrm flipH="1">
          <a:off x="2857500" y="4524375"/>
          <a:ext cx="9525" cy="205740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561975</xdr:colOff>
      <xdr:row>20</xdr:row>
      <xdr:rowOff>142875</xdr:rowOff>
    </xdr:from>
    <xdr:to>
      <xdr:col>11</xdr:col>
      <xdr:colOff>571500</xdr:colOff>
      <xdr:row>29</xdr:row>
      <xdr:rowOff>142875</xdr:rowOff>
    </xdr:to>
    <xdr:sp>
      <xdr:nvSpPr>
        <xdr:cNvPr id="22" name="Connecteur droit 49"/>
        <xdr:cNvSpPr>
          <a:spLocks/>
        </xdr:cNvSpPr>
      </xdr:nvSpPr>
      <xdr:spPr>
        <a:xfrm flipH="1">
          <a:off x="6276975" y="4543425"/>
          <a:ext cx="9525" cy="2047875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809625</xdr:colOff>
      <xdr:row>29</xdr:row>
      <xdr:rowOff>133350</xdr:rowOff>
    </xdr:from>
    <xdr:to>
      <xdr:col>5</xdr:col>
      <xdr:colOff>0</xdr:colOff>
      <xdr:row>29</xdr:row>
      <xdr:rowOff>133350</xdr:rowOff>
    </xdr:to>
    <xdr:sp>
      <xdr:nvSpPr>
        <xdr:cNvPr id="23" name="Connecteur droit avec flèche 51"/>
        <xdr:cNvSpPr>
          <a:spLocks/>
        </xdr:cNvSpPr>
      </xdr:nvSpPr>
      <xdr:spPr>
        <a:xfrm>
          <a:off x="2428875" y="6581775"/>
          <a:ext cx="809625" cy="0"/>
        </a:xfrm>
        <a:prstGeom prst="straightConnector1">
          <a:avLst/>
        </a:prstGeom>
        <a:noFill/>
        <a:ln w="19050" cmpd="sng">
          <a:solidFill>
            <a:srgbClr val="0000FF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41</xdr:row>
      <xdr:rowOff>123825</xdr:rowOff>
    </xdr:from>
    <xdr:to>
      <xdr:col>30</xdr:col>
      <xdr:colOff>276225</xdr:colOff>
      <xdr:row>41</xdr:row>
      <xdr:rowOff>123825</xdr:rowOff>
    </xdr:to>
    <xdr:sp>
      <xdr:nvSpPr>
        <xdr:cNvPr id="24" name="Connecteur droit avec flèche 69"/>
        <xdr:cNvSpPr>
          <a:spLocks/>
        </xdr:cNvSpPr>
      </xdr:nvSpPr>
      <xdr:spPr>
        <a:xfrm>
          <a:off x="11677650" y="9267825"/>
          <a:ext cx="2790825" cy="0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276225</xdr:colOff>
      <xdr:row>29</xdr:row>
      <xdr:rowOff>257175</xdr:rowOff>
    </xdr:from>
    <xdr:to>
      <xdr:col>30</xdr:col>
      <xdr:colOff>276225</xdr:colOff>
      <xdr:row>41</xdr:row>
      <xdr:rowOff>123825</xdr:rowOff>
    </xdr:to>
    <xdr:sp>
      <xdr:nvSpPr>
        <xdr:cNvPr id="25" name="Connecteur droit 71"/>
        <xdr:cNvSpPr>
          <a:spLocks/>
        </xdr:cNvSpPr>
      </xdr:nvSpPr>
      <xdr:spPr>
        <a:xfrm flipH="1" flipV="1">
          <a:off x="14468475" y="6705600"/>
          <a:ext cx="0" cy="256222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171450</xdr:colOff>
      <xdr:row>30</xdr:row>
      <xdr:rowOff>0</xdr:rowOff>
    </xdr:from>
    <xdr:to>
      <xdr:col>22</xdr:col>
      <xdr:colOff>171450</xdr:colOff>
      <xdr:row>32</xdr:row>
      <xdr:rowOff>114300</xdr:rowOff>
    </xdr:to>
    <xdr:sp>
      <xdr:nvSpPr>
        <xdr:cNvPr id="26" name="Connecteur droit 74"/>
        <xdr:cNvSpPr>
          <a:spLocks/>
        </xdr:cNvSpPr>
      </xdr:nvSpPr>
      <xdr:spPr>
        <a:xfrm>
          <a:off x="10648950" y="6715125"/>
          <a:ext cx="0" cy="57150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428625</xdr:colOff>
      <xdr:row>30</xdr:row>
      <xdr:rowOff>9525</xdr:rowOff>
    </xdr:from>
    <xdr:to>
      <xdr:col>12</xdr:col>
      <xdr:colOff>428625</xdr:colOff>
      <xdr:row>32</xdr:row>
      <xdr:rowOff>114300</xdr:rowOff>
    </xdr:to>
    <xdr:sp>
      <xdr:nvSpPr>
        <xdr:cNvPr id="27" name="Connecteur droit 75"/>
        <xdr:cNvSpPr>
          <a:spLocks/>
        </xdr:cNvSpPr>
      </xdr:nvSpPr>
      <xdr:spPr>
        <a:xfrm>
          <a:off x="6953250" y="6724650"/>
          <a:ext cx="0" cy="5619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419100</xdr:colOff>
      <xdr:row>32</xdr:row>
      <xdr:rowOff>114300</xdr:rowOff>
    </xdr:from>
    <xdr:to>
      <xdr:col>22</xdr:col>
      <xdr:colOff>171450</xdr:colOff>
      <xdr:row>32</xdr:row>
      <xdr:rowOff>114300</xdr:rowOff>
    </xdr:to>
    <xdr:sp>
      <xdr:nvSpPr>
        <xdr:cNvPr id="28" name="Connecteur droit 77"/>
        <xdr:cNvSpPr>
          <a:spLocks/>
        </xdr:cNvSpPr>
      </xdr:nvSpPr>
      <xdr:spPr>
        <a:xfrm>
          <a:off x="6943725" y="7286625"/>
          <a:ext cx="370522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323850</xdr:colOff>
      <xdr:row>32</xdr:row>
      <xdr:rowOff>123825</xdr:rowOff>
    </xdr:from>
    <xdr:to>
      <xdr:col>17</xdr:col>
      <xdr:colOff>323850</xdr:colOff>
      <xdr:row>41</xdr:row>
      <xdr:rowOff>114300</xdr:rowOff>
    </xdr:to>
    <xdr:sp>
      <xdr:nvSpPr>
        <xdr:cNvPr id="29" name="Connecteur droit 79"/>
        <xdr:cNvSpPr>
          <a:spLocks/>
        </xdr:cNvSpPr>
      </xdr:nvSpPr>
      <xdr:spPr>
        <a:xfrm>
          <a:off x="8943975" y="7296150"/>
          <a:ext cx="0" cy="196215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314325</xdr:colOff>
      <xdr:row>41</xdr:row>
      <xdr:rowOff>114300</xdr:rowOff>
    </xdr:from>
    <xdr:to>
      <xdr:col>20</xdr:col>
      <xdr:colOff>0</xdr:colOff>
      <xdr:row>41</xdr:row>
      <xdr:rowOff>114300</xdr:rowOff>
    </xdr:to>
    <xdr:sp>
      <xdr:nvSpPr>
        <xdr:cNvPr id="30" name="Connecteur droit avec flèche 81"/>
        <xdr:cNvSpPr>
          <a:spLocks/>
        </xdr:cNvSpPr>
      </xdr:nvSpPr>
      <xdr:spPr>
        <a:xfrm>
          <a:off x="8934450" y="9258300"/>
          <a:ext cx="1209675" cy="0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40</xdr:row>
      <xdr:rowOff>228600</xdr:rowOff>
    </xdr:from>
    <xdr:to>
      <xdr:col>10</xdr:col>
      <xdr:colOff>485775</xdr:colOff>
      <xdr:row>43</xdr:row>
      <xdr:rowOff>38100</xdr:rowOff>
    </xdr:to>
    <xdr:sp>
      <xdr:nvSpPr>
        <xdr:cNvPr id="31" name="Rectangle à coins arrondis 91"/>
        <xdr:cNvSpPr>
          <a:spLocks/>
        </xdr:cNvSpPr>
      </xdr:nvSpPr>
      <xdr:spPr>
        <a:xfrm>
          <a:off x="4114800" y="9105900"/>
          <a:ext cx="1514475" cy="609600"/>
        </a:xfrm>
        <a:prstGeom prst="roundRect">
          <a:avLst/>
        </a:prstGeom>
        <a:noFill/>
        <a:ln w="25400" cmpd="sng">
          <a:solidFill>
            <a:srgbClr val="FF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133350</xdr:colOff>
      <xdr:row>47</xdr:row>
      <xdr:rowOff>247650</xdr:rowOff>
    </xdr:from>
    <xdr:to>
      <xdr:col>26</xdr:col>
      <xdr:colOff>504825</xdr:colOff>
      <xdr:row>50</xdr:row>
      <xdr:rowOff>47625</xdr:rowOff>
    </xdr:to>
    <xdr:sp>
      <xdr:nvSpPr>
        <xdr:cNvPr id="32" name="Rectangle à coins arrondis 92"/>
        <xdr:cNvSpPr>
          <a:spLocks/>
        </xdr:cNvSpPr>
      </xdr:nvSpPr>
      <xdr:spPr>
        <a:xfrm>
          <a:off x="11182350" y="10648950"/>
          <a:ext cx="1657350" cy="600075"/>
        </a:xfrm>
        <a:prstGeom prst="roundRect">
          <a:avLst/>
        </a:prstGeom>
        <a:noFill/>
        <a:ln w="25400" cmpd="sng">
          <a:solidFill>
            <a:srgbClr val="FF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504825</xdr:colOff>
      <xdr:row>48</xdr:row>
      <xdr:rowOff>85725</xdr:rowOff>
    </xdr:from>
    <xdr:to>
      <xdr:col>28</xdr:col>
      <xdr:colOff>9525</xdr:colOff>
      <xdr:row>49</xdr:row>
      <xdr:rowOff>9525</xdr:rowOff>
    </xdr:to>
    <xdr:sp>
      <xdr:nvSpPr>
        <xdr:cNvPr id="33" name="Connecteur droit avec flèche 95"/>
        <xdr:cNvSpPr>
          <a:spLocks/>
        </xdr:cNvSpPr>
      </xdr:nvSpPr>
      <xdr:spPr>
        <a:xfrm flipV="1">
          <a:off x="12839700" y="10753725"/>
          <a:ext cx="314325" cy="190500"/>
        </a:xfrm>
        <a:prstGeom prst="straightConnector1">
          <a:avLst/>
        </a:prstGeom>
        <a:noFill/>
        <a:ln w="25400" cmpd="sng">
          <a:solidFill>
            <a:srgbClr val="FFCC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485775</xdr:colOff>
      <xdr:row>41</xdr:row>
      <xdr:rowOff>104775</xdr:rowOff>
    </xdr:from>
    <xdr:to>
      <xdr:col>11</xdr:col>
      <xdr:colOff>0</xdr:colOff>
      <xdr:row>42</xdr:row>
      <xdr:rowOff>0</xdr:rowOff>
    </xdr:to>
    <xdr:sp>
      <xdr:nvSpPr>
        <xdr:cNvPr id="34" name="Connecteur droit avec flèche 97"/>
        <xdr:cNvSpPr>
          <a:spLocks/>
        </xdr:cNvSpPr>
      </xdr:nvSpPr>
      <xdr:spPr>
        <a:xfrm flipV="1">
          <a:off x="5629275" y="9248775"/>
          <a:ext cx="85725" cy="161925"/>
        </a:xfrm>
        <a:prstGeom prst="straightConnector1">
          <a:avLst/>
        </a:prstGeom>
        <a:noFill/>
        <a:ln w="25400" cmpd="sng">
          <a:solidFill>
            <a:srgbClr val="FFCC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45</xdr:row>
      <xdr:rowOff>9525</xdr:rowOff>
    </xdr:from>
    <xdr:to>
      <xdr:col>22</xdr:col>
      <xdr:colOff>381000</xdr:colOff>
      <xdr:row>45</xdr:row>
      <xdr:rowOff>9525</xdr:rowOff>
    </xdr:to>
    <xdr:sp>
      <xdr:nvSpPr>
        <xdr:cNvPr id="35" name="Connecteur droit 102"/>
        <xdr:cNvSpPr>
          <a:spLocks/>
        </xdr:cNvSpPr>
      </xdr:nvSpPr>
      <xdr:spPr>
        <a:xfrm>
          <a:off x="7762875" y="10048875"/>
          <a:ext cx="309562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381000</xdr:colOff>
      <xdr:row>42</xdr:row>
      <xdr:rowOff>9525</xdr:rowOff>
    </xdr:from>
    <xdr:to>
      <xdr:col>22</xdr:col>
      <xdr:colOff>381000</xdr:colOff>
      <xdr:row>45</xdr:row>
      <xdr:rowOff>9525</xdr:rowOff>
    </xdr:to>
    <xdr:sp>
      <xdr:nvSpPr>
        <xdr:cNvPr id="36" name="Connecteur droit avec flèche 104"/>
        <xdr:cNvSpPr>
          <a:spLocks/>
        </xdr:cNvSpPr>
      </xdr:nvSpPr>
      <xdr:spPr>
        <a:xfrm flipV="1">
          <a:off x="10858500" y="9420225"/>
          <a:ext cx="0" cy="628650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29</xdr:row>
      <xdr:rowOff>133350</xdr:rowOff>
    </xdr:from>
    <xdr:to>
      <xdr:col>12</xdr:col>
      <xdr:colOff>9525</xdr:colOff>
      <xdr:row>29</xdr:row>
      <xdr:rowOff>133350</xdr:rowOff>
    </xdr:to>
    <xdr:sp>
      <xdr:nvSpPr>
        <xdr:cNvPr id="37" name="Connecteur droit avec flèche 51"/>
        <xdr:cNvSpPr>
          <a:spLocks/>
        </xdr:cNvSpPr>
      </xdr:nvSpPr>
      <xdr:spPr>
        <a:xfrm>
          <a:off x="5724525" y="6581775"/>
          <a:ext cx="809625" cy="0"/>
        </a:xfrm>
        <a:prstGeom prst="straightConnector1">
          <a:avLst/>
        </a:prstGeom>
        <a:noFill/>
        <a:ln w="19050" cmpd="sng">
          <a:solidFill>
            <a:srgbClr val="0000FF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31</xdr:row>
      <xdr:rowOff>28575</xdr:rowOff>
    </xdr:from>
    <xdr:to>
      <xdr:col>10</xdr:col>
      <xdr:colOff>400050</xdr:colOff>
      <xdr:row>33</xdr:row>
      <xdr:rowOff>190500</xdr:rowOff>
    </xdr:to>
    <xdr:sp>
      <xdr:nvSpPr>
        <xdr:cNvPr id="38" name="Rectangle à coins arrondis 69"/>
        <xdr:cNvSpPr>
          <a:spLocks/>
        </xdr:cNvSpPr>
      </xdr:nvSpPr>
      <xdr:spPr>
        <a:xfrm>
          <a:off x="4067175" y="6972300"/>
          <a:ext cx="1476375" cy="609600"/>
        </a:xfrm>
        <a:prstGeom prst="roundRect">
          <a:avLst/>
        </a:prstGeom>
        <a:noFill/>
        <a:ln w="25400" cmpd="sng">
          <a:solidFill>
            <a:srgbClr val="FF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29</xdr:row>
      <xdr:rowOff>180975</xdr:rowOff>
    </xdr:from>
    <xdr:to>
      <xdr:col>8</xdr:col>
      <xdr:colOff>142875</xdr:colOff>
      <xdr:row>31</xdr:row>
      <xdr:rowOff>28575</xdr:rowOff>
    </xdr:to>
    <xdr:sp>
      <xdr:nvSpPr>
        <xdr:cNvPr id="39" name="Connecteur droit avec flèche 70"/>
        <xdr:cNvSpPr>
          <a:spLocks/>
        </xdr:cNvSpPr>
      </xdr:nvSpPr>
      <xdr:spPr>
        <a:xfrm flipH="1" flipV="1">
          <a:off x="4048125" y="6629400"/>
          <a:ext cx="762000" cy="342900"/>
        </a:xfrm>
        <a:prstGeom prst="straightConnector1">
          <a:avLst/>
        </a:prstGeom>
        <a:noFill/>
        <a:ln w="25400" cmpd="sng">
          <a:solidFill>
            <a:srgbClr val="FFCC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371475</xdr:colOff>
      <xdr:row>48</xdr:row>
      <xdr:rowOff>57150</xdr:rowOff>
    </xdr:from>
    <xdr:to>
      <xdr:col>10</xdr:col>
      <xdr:colOff>209550</xdr:colOff>
      <xdr:row>49</xdr:row>
      <xdr:rowOff>209550</xdr:rowOff>
    </xdr:to>
    <xdr:sp>
      <xdr:nvSpPr>
        <xdr:cNvPr id="40" name="Rectangle à coins arrondis 84"/>
        <xdr:cNvSpPr>
          <a:spLocks/>
        </xdr:cNvSpPr>
      </xdr:nvSpPr>
      <xdr:spPr>
        <a:xfrm>
          <a:off x="4419600" y="10725150"/>
          <a:ext cx="933450" cy="419100"/>
        </a:xfrm>
        <a:prstGeom prst="roundRect">
          <a:avLst/>
        </a:prstGeom>
        <a:noFill/>
        <a:ln w="25400" cmpd="sng">
          <a:solidFill>
            <a:srgbClr val="FF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209550</xdr:colOff>
      <xdr:row>48</xdr:row>
      <xdr:rowOff>66675</xdr:rowOff>
    </xdr:from>
    <xdr:to>
      <xdr:col>11</xdr:col>
      <xdr:colOff>0</xdr:colOff>
      <xdr:row>49</xdr:row>
      <xdr:rowOff>0</xdr:rowOff>
    </xdr:to>
    <xdr:sp>
      <xdr:nvSpPr>
        <xdr:cNvPr id="41" name="Connecteur droit avec flèche 85"/>
        <xdr:cNvSpPr>
          <a:spLocks/>
        </xdr:cNvSpPr>
      </xdr:nvSpPr>
      <xdr:spPr>
        <a:xfrm flipV="1">
          <a:off x="5353050" y="10734675"/>
          <a:ext cx="361950" cy="200025"/>
        </a:xfrm>
        <a:prstGeom prst="straightConnector1">
          <a:avLst/>
        </a:prstGeom>
        <a:noFill/>
        <a:ln w="25400" cmpd="sng">
          <a:solidFill>
            <a:srgbClr val="FFCC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41</xdr:row>
      <xdr:rowOff>123825</xdr:rowOff>
    </xdr:from>
    <xdr:to>
      <xdr:col>14</xdr:col>
      <xdr:colOff>419100</xdr:colOff>
      <xdr:row>41</xdr:row>
      <xdr:rowOff>123825</xdr:rowOff>
    </xdr:to>
    <xdr:sp>
      <xdr:nvSpPr>
        <xdr:cNvPr id="42" name="Connecteur droit 102"/>
        <xdr:cNvSpPr>
          <a:spLocks/>
        </xdr:cNvSpPr>
      </xdr:nvSpPr>
      <xdr:spPr>
        <a:xfrm>
          <a:off x="6524625" y="9267825"/>
          <a:ext cx="122872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48</xdr:row>
      <xdr:rowOff>114300</xdr:rowOff>
    </xdr:from>
    <xdr:to>
      <xdr:col>14</xdr:col>
      <xdr:colOff>438150</xdr:colOff>
      <xdr:row>48</xdr:row>
      <xdr:rowOff>114300</xdr:rowOff>
    </xdr:to>
    <xdr:sp>
      <xdr:nvSpPr>
        <xdr:cNvPr id="43" name="Connecteur droit 102"/>
        <xdr:cNvSpPr>
          <a:spLocks/>
        </xdr:cNvSpPr>
      </xdr:nvSpPr>
      <xdr:spPr>
        <a:xfrm>
          <a:off x="6524625" y="10782300"/>
          <a:ext cx="124777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419100</xdr:colOff>
      <xdr:row>41</xdr:row>
      <xdr:rowOff>133350</xdr:rowOff>
    </xdr:from>
    <xdr:to>
      <xdr:col>14</xdr:col>
      <xdr:colOff>438150</xdr:colOff>
      <xdr:row>48</xdr:row>
      <xdr:rowOff>123825</xdr:rowOff>
    </xdr:to>
    <xdr:sp>
      <xdr:nvSpPr>
        <xdr:cNvPr id="44" name="Connecteur droit 103"/>
        <xdr:cNvSpPr>
          <a:spLocks/>
        </xdr:cNvSpPr>
      </xdr:nvSpPr>
      <xdr:spPr>
        <a:xfrm>
          <a:off x="7753350" y="9277350"/>
          <a:ext cx="19050" cy="15144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447675</xdr:colOff>
      <xdr:row>36</xdr:row>
      <xdr:rowOff>28575</xdr:rowOff>
    </xdr:from>
    <xdr:to>
      <xdr:col>17</xdr:col>
      <xdr:colOff>323850</xdr:colOff>
      <xdr:row>36</xdr:row>
      <xdr:rowOff>28575</xdr:rowOff>
    </xdr:to>
    <xdr:sp>
      <xdr:nvSpPr>
        <xdr:cNvPr id="45" name="Connecteur droit 111"/>
        <xdr:cNvSpPr>
          <a:spLocks/>
        </xdr:cNvSpPr>
      </xdr:nvSpPr>
      <xdr:spPr>
        <a:xfrm>
          <a:off x="3686175" y="8010525"/>
          <a:ext cx="525780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447675</xdr:colOff>
      <xdr:row>30</xdr:row>
      <xdr:rowOff>0</xdr:rowOff>
    </xdr:from>
    <xdr:to>
      <xdr:col>5</xdr:col>
      <xdr:colOff>447675</xdr:colOff>
      <xdr:row>36</xdr:row>
      <xdr:rowOff>28575</xdr:rowOff>
    </xdr:to>
    <xdr:sp>
      <xdr:nvSpPr>
        <xdr:cNvPr id="46" name="Connecteur droit 115"/>
        <xdr:cNvSpPr>
          <a:spLocks/>
        </xdr:cNvSpPr>
      </xdr:nvSpPr>
      <xdr:spPr>
        <a:xfrm flipV="1">
          <a:off x="3686175" y="6715125"/>
          <a:ext cx="0" cy="129540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180975</xdr:colOff>
      <xdr:row>29</xdr:row>
      <xdr:rowOff>133350</xdr:rowOff>
    </xdr:from>
    <xdr:to>
      <xdr:col>9</xdr:col>
      <xdr:colOff>9525</xdr:colOff>
      <xdr:row>29</xdr:row>
      <xdr:rowOff>133350</xdr:rowOff>
    </xdr:to>
    <xdr:sp>
      <xdr:nvSpPr>
        <xdr:cNvPr id="47" name="Connecteur droit avec flèche 51"/>
        <xdr:cNvSpPr>
          <a:spLocks/>
        </xdr:cNvSpPr>
      </xdr:nvSpPr>
      <xdr:spPr>
        <a:xfrm>
          <a:off x="4038600" y="6581775"/>
          <a:ext cx="876300" cy="0"/>
        </a:xfrm>
        <a:prstGeom prst="straightConnector1">
          <a:avLst/>
        </a:prstGeom>
        <a:noFill/>
        <a:ln w="19050" cmpd="sng">
          <a:solidFill>
            <a:srgbClr val="0000FF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161925</xdr:colOff>
      <xdr:row>1</xdr:row>
      <xdr:rowOff>104775</xdr:rowOff>
    </xdr:from>
    <xdr:to>
      <xdr:col>2</xdr:col>
      <xdr:colOff>28575</xdr:colOff>
      <xdr:row>3</xdr:row>
      <xdr:rowOff>133350</xdr:rowOff>
    </xdr:to>
    <xdr:pic>
      <xdr:nvPicPr>
        <xdr:cNvPr id="48" name="Image 76" descr="dm51_51x5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33375"/>
          <a:ext cx="4857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447675</xdr:colOff>
      <xdr:row>24</xdr:row>
      <xdr:rowOff>0</xdr:rowOff>
    </xdr:from>
    <xdr:to>
      <xdr:col>13</xdr:col>
      <xdr:colOff>447675</xdr:colOff>
      <xdr:row>40</xdr:row>
      <xdr:rowOff>76200</xdr:rowOff>
    </xdr:to>
    <xdr:sp>
      <xdr:nvSpPr>
        <xdr:cNvPr id="1" name="Line 8"/>
        <xdr:cNvSpPr>
          <a:spLocks/>
        </xdr:cNvSpPr>
      </xdr:nvSpPr>
      <xdr:spPr>
        <a:xfrm>
          <a:off x="8162925" y="4800600"/>
          <a:ext cx="0" cy="351472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447675</xdr:colOff>
      <xdr:row>24</xdr:row>
      <xdr:rowOff>9525</xdr:rowOff>
    </xdr:from>
    <xdr:to>
      <xdr:col>16</xdr:col>
      <xdr:colOff>447675</xdr:colOff>
      <xdr:row>40</xdr:row>
      <xdr:rowOff>85725</xdr:rowOff>
    </xdr:to>
    <xdr:sp>
      <xdr:nvSpPr>
        <xdr:cNvPr id="2" name="Line 9"/>
        <xdr:cNvSpPr>
          <a:spLocks/>
        </xdr:cNvSpPr>
      </xdr:nvSpPr>
      <xdr:spPr>
        <a:xfrm>
          <a:off x="10591800" y="4810125"/>
          <a:ext cx="0" cy="351472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40</xdr:row>
      <xdr:rowOff>95250</xdr:rowOff>
    </xdr:from>
    <xdr:to>
      <xdr:col>16</xdr:col>
      <xdr:colOff>447675</xdr:colOff>
      <xdr:row>40</xdr:row>
      <xdr:rowOff>95250</xdr:rowOff>
    </xdr:to>
    <xdr:sp>
      <xdr:nvSpPr>
        <xdr:cNvPr id="3" name="Line 11"/>
        <xdr:cNvSpPr>
          <a:spLocks/>
        </xdr:cNvSpPr>
      </xdr:nvSpPr>
      <xdr:spPr>
        <a:xfrm flipH="1">
          <a:off x="7715250" y="8334375"/>
          <a:ext cx="287655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</xdr:colOff>
      <xdr:row>23</xdr:row>
      <xdr:rowOff>95250</xdr:rowOff>
    </xdr:from>
    <xdr:to>
      <xdr:col>19</xdr:col>
      <xdr:colOff>304800</xdr:colOff>
      <xdr:row>23</xdr:row>
      <xdr:rowOff>104775</xdr:rowOff>
    </xdr:to>
    <xdr:sp>
      <xdr:nvSpPr>
        <xdr:cNvPr id="4" name="Connecteur droit 22"/>
        <xdr:cNvSpPr>
          <a:spLocks/>
        </xdr:cNvSpPr>
      </xdr:nvSpPr>
      <xdr:spPr>
        <a:xfrm flipV="1">
          <a:off x="10963275" y="4667250"/>
          <a:ext cx="1914525" cy="9525"/>
        </a:xfrm>
        <a:prstGeom prst="line">
          <a:avLst/>
        </a:prstGeom>
        <a:noFill/>
        <a:ln w="19050" cmpd="sng">
          <a:solidFill>
            <a:srgbClr val="8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285750</xdr:colOff>
      <xdr:row>25</xdr:row>
      <xdr:rowOff>219075</xdr:rowOff>
    </xdr:from>
    <xdr:to>
      <xdr:col>19</xdr:col>
      <xdr:colOff>295275</xdr:colOff>
      <xdr:row>32</xdr:row>
      <xdr:rowOff>95250</xdr:rowOff>
    </xdr:to>
    <xdr:sp>
      <xdr:nvSpPr>
        <xdr:cNvPr id="5" name="Connecteur droit 23"/>
        <xdr:cNvSpPr>
          <a:spLocks/>
        </xdr:cNvSpPr>
      </xdr:nvSpPr>
      <xdr:spPr>
        <a:xfrm flipH="1">
          <a:off x="12858750" y="5181600"/>
          <a:ext cx="9525" cy="1476375"/>
        </a:xfrm>
        <a:prstGeom prst="line">
          <a:avLst/>
        </a:prstGeom>
        <a:noFill/>
        <a:ln w="19050" cmpd="sng">
          <a:solidFill>
            <a:srgbClr val="80808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32</xdr:row>
      <xdr:rowOff>104775</xdr:rowOff>
    </xdr:from>
    <xdr:to>
      <xdr:col>20</xdr:col>
      <xdr:colOff>0</xdr:colOff>
      <xdr:row>32</xdr:row>
      <xdr:rowOff>104775</xdr:rowOff>
    </xdr:to>
    <xdr:sp>
      <xdr:nvSpPr>
        <xdr:cNvPr id="6" name="Connecteur droit 24"/>
        <xdr:cNvSpPr>
          <a:spLocks/>
        </xdr:cNvSpPr>
      </xdr:nvSpPr>
      <xdr:spPr>
        <a:xfrm>
          <a:off x="12573000" y="6667500"/>
          <a:ext cx="571500" cy="0"/>
        </a:xfrm>
        <a:prstGeom prst="line">
          <a:avLst/>
        </a:prstGeom>
        <a:noFill/>
        <a:ln w="19050" cmpd="sng">
          <a:solidFill>
            <a:srgbClr val="808080"/>
          </a:solidFill>
          <a:prstDash val="sysDash"/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266700</xdr:colOff>
      <xdr:row>35</xdr:row>
      <xdr:rowOff>104775</xdr:rowOff>
    </xdr:from>
    <xdr:to>
      <xdr:col>20</xdr:col>
      <xdr:colOff>600075</xdr:colOff>
      <xdr:row>37</xdr:row>
      <xdr:rowOff>123825</xdr:rowOff>
    </xdr:to>
    <xdr:sp>
      <xdr:nvSpPr>
        <xdr:cNvPr id="7" name="Rectangle à coins arrondis 32"/>
        <xdr:cNvSpPr>
          <a:spLocks/>
        </xdr:cNvSpPr>
      </xdr:nvSpPr>
      <xdr:spPr>
        <a:xfrm>
          <a:off x="12030075" y="7200900"/>
          <a:ext cx="1714500" cy="476250"/>
        </a:xfrm>
        <a:prstGeom prst="roundRect">
          <a:avLst/>
        </a:prstGeom>
        <a:noFill/>
        <a:ln w="25400" cmpd="sng">
          <a:solidFill>
            <a:srgbClr val="FF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552450</xdr:colOff>
      <xdr:row>33</xdr:row>
      <xdr:rowOff>57150</xdr:rowOff>
    </xdr:from>
    <xdr:to>
      <xdr:col>19</xdr:col>
      <xdr:colOff>304800</xdr:colOff>
      <xdr:row>35</xdr:row>
      <xdr:rowOff>95250</xdr:rowOff>
    </xdr:to>
    <xdr:sp>
      <xdr:nvSpPr>
        <xdr:cNvPr id="8" name="Connecteur droit avec flèche 34"/>
        <xdr:cNvSpPr>
          <a:spLocks/>
        </xdr:cNvSpPr>
      </xdr:nvSpPr>
      <xdr:spPr>
        <a:xfrm flipH="1" flipV="1">
          <a:off x="12315825" y="6829425"/>
          <a:ext cx="561975" cy="361950"/>
        </a:xfrm>
        <a:prstGeom prst="straightConnector1">
          <a:avLst/>
        </a:prstGeom>
        <a:noFill/>
        <a:ln w="25400" cmpd="sng">
          <a:solidFill>
            <a:srgbClr val="FFCC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295275</xdr:colOff>
      <xdr:row>23</xdr:row>
      <xdr:rowOff>95250</xdr:rowOff>
    </xdr:from>
    <xdr:to>
      <xdr:col>19</xdr:col>
      <xdr:colOff>295275</xdr:colOff>
      <xdr:row>25</xdr:row>
      <xdr:rowOff>228600</xdr:rowOff>
    </xdr:to>
    <xdr:sp>
      <xdr:nvSpPr>
        <xdr:cNvPr id="9" name="Line 234"/>
        <xdr:cNvSpPr>
          <a:spLocks/>
        </xdr:cNvSpPr>
      </xdr:nvSpPr>
      <xdr:spPr>
        <a:xfrm>
          <a:off x="12868275" y="4667250"/>
          <a:ext cx="0" cy="523875"/>
        </a:xfrm>
        <a:prstGeom prst="line">
          <a:avLst/>
        </a:prstGeom>
        <a:noFill/>
        <a:ln w="190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46</xdr:row>
      <xdr:rowOff>95250</xdr:rowOff>
    </xdr:from>
    <xdr:to>
      <xdr:col>16</xdr:col>
      <xdr:colOff>809625</xdr:colOff>
      <xdr:row>46</xdr:row>
      <xdr:rowOff>95250</xdr:rowOff>
    </xdr:to>
    <xdr:sp>
      <xdr:nvSpPr>
        <xdr:cNvPr id="10" name="Connecteur droit avec flèche 24"/>
        <xdr:cNvSpPr>
          <a:spLocks/>
        </xdr:cNvSpPr>
      </xdr:nvSpPr>
      <xdr:spPr>
        <a:xfrm>
          <a:off x="2876550" y="9458325"/>
          <a:ext cx="8077200" cy="0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561975</xdr:colOff>
      <xdr:row>41</xdr:row>
      <xdr:rowOff>0</xdr:rowOff>
    </xdr:from>
    <xdr:to>
      <xdr:col>10</xdr:col>
      <xdr:colOff>571500</xdr:colOff>
      <xdr:row>46</xdr:row>
      <xdr:rowOff>95250</xdr:rowOff>
    </xdr:to>
    <xdr:sp>
      <xdr:nvSpPr>
        <xdr:cNvPr id="11" name="Connecteur droit avec flèche 38"/>
        <xdr:cNvSpPr>
          <a:spLocks/>
        </xdr:cNvSpPr>
      </xdr:nvSpPr>
      <xdr:spPr>
        <a:xfrm flipH="1" flipV="1">
          <a:off x="6896100" y="8467725"/>
          <a:ext cx="9525" cy="990600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647700</xdr:colOff>
      <xdr:row>32</xdr:row>
      <xdr:rowOff>66675</xdr:rowOff>
    </xdr:from>
    <xdr:to>
      <xdr:col>7</xdr:col>
      <xdr:colOff>104775</xdr:colOff>
      <xdr:row>39</xdr:row>
      <xdr:rowOff>57150</xdr:rowOff>
    </xdr:to>
    <xdr:sp>
      <xdr:nvSpPr>
        <xdr:cNvPr id="12" name="Rectangle à coins arrondis 40"/>
        <xdr:cNvSpPr>
          <a:spLocks/>
        </xdr:cNvSpPr>
      </xdr:nvSpPr>
      <xdr:spPr>
        <a:xfrm>
          <a:off x="2695575" y="6629400"/>
          <a:ext cx="1885950" cy="1438275"/>
        </a:xfrm>
        <a:prstGeom prst="roundRect">
          <a:avLst/>
        </a:prstGeom>
        <a:noFill/>
        <a:ln w="25400" cmpd="sng">
          <a:solidFill>
            <a:srgbClr val="FF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523875</xdr:colOff>
      <xdr:row>44</xdr:row>
      <xdr:rowOff>95250</xdr:rowOff>
    </xdr:from>
    <xdr:to>
      <xdr:col>22</xdr:col>
      <xdr:colOff>85725</xdr:colOff>
      <xdr:row>49</xdr:row>
      <xdr:rowOff>28575</xdr:rowOff>
    </xdr:to>
    <xdr:sp>
      <xdr:nvSpPr>
        <xdr:cNvPr id="13" name="Rectangle à coins arrondis 41"/>
        <xdr:cNvSpPr>
          <a:spLocks/>
        </xdr:cNvSpPr>
      </xdr:nvSpPr>
      <xdr:spPr>
        <a:xfrm>
          <a:off x="13096875" y="9001125"/>
          <a:ext cx="1752600" cy="1076325"/>
        </a:xfrm>
        <a:prstGeom prst="roundRect">
          <a:avLst/>
        </a:prstGeom>
        <a:noFill/>
        <a:ln w="25400" cmpd="sng">
          <a:solidFill>
            <a:srgbClr val="FF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32</xdr:row>
      <xdr:rowOff>123825</xdr:rowOff>
    </xdr:from>
    <xdr:to>
      <xdr:col>4</xdr:col>
      <xdr:colOff>647700</xdr:colOff>
      <xdr:row>36</xdr:row>
      <xdr:rowOff>19050</xdr:rowOff>
    </xdr:to>
    <xdr:sp>
      <xdr:nvSpPr>
        <xdr:cNvPr id="14" name="Connecteur droit avec flèche 42"/>
        <xdr:cNvSpPr>
          <a:spLocks/>
        </xdr:cNvSpPr>
      </xdr:nvSpPr>
      <xdr:spPr>
        <a:xfrm flipH="1" flipV="1">
          <a:off x="2057400" y="6686550"/>
          <a:ext cx="638175" cy="657225"/>
        </a:xfrm>
        <a:prstGeom prst="straightConnector1">
          <a:avLst/>
        </a:prstGeom>
        <a:noFill/>
        <a:ln w="25400" cmpd="sng">
          <a:solidFill>
            <a:srgbClr val="FFCC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809625</xdr:colOff>
      <xdr:row>46</xdr:row>
      <xdr:rowOff>85725</xdr:rowOff>
    </xdr:from>
    <xdr:to>
      <xdr:col>19</xdr:col>
      <xdr:colOff>523875</xdr:colOff>
      <xdr:row>46</xdr:row>
      <xdr:rowOff>180975</xdr:rowOff>
    </xdr:to>
    <xdr:sp>
      <xdr:nvSpPr>
        <xdr:cNvPr id="15" name="Connecteur droit avec flèche 46"/>
        <xdr:cNvSpPr>
          <a:spLocks/>
        </xdr:cNvSpPr>
      </xdr:nvSpPr>
      <xdr:spPr>
        <a:xfrm flipH="1" flipV="1">
          <a:off x="11763375" y="9448800"/>
          <a:ext cx="1333500" cy="95250"/>
        </a:xfrm>
        <a:prstGeom prst="straightConnector1">
          <a:avLst/>
        </a:prstGeom>
        <a:noFill/>
        <a:ln w="25400" cmpd="sng">
          <a:solidFill>
            <a:srgbClr val="FFCC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104775</xdr:rowOff>
    </xdr:from>
    <xdr:to>
      <xdr:col>8</xdr:col>
      <xdr:colOff>9525</xdr:colOff>
      <xdr:row>23</xdr:row>
      <xdr:rowOff>104775</xdr:rowOff>
    </xdr:to>
    <xdr:sp>
      <xdr:nvSpPr>
        <xdr:cNvPr id="16" name="Connecteur droit avec flèche 35"/>
        <xdr:cNvSpPr>
          <a:spLocks/>
        </xdr:cNvSpPr>
      </xdr:nvSpPr>
      <xdr:spPr>
        <a:xfrm>
          <a:off x="3667125" y="4676775"/>
          <a:ext cx="1628775" cy="0"/>
        </a:xfrm>
        <a:prstGeom prst="straightConnector1">
          <a:avLst/>
        </a:prstGeom>
        <a:noFill/>
        <a:ln w="19050" cmpd="sng">
          <a:solidFill>
            <a:srgbClr val="0000FF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809625</xdr:colOff>
      <xdr:row>23</xdr:row>
      <xdr:rowOff>104775</xdr:rowOff>
    </xdr:from>
    <xdr:to>
      <xdr:col>16</xdr:col>
      <xdr:colOff>9525</xdr:colOff>
      <xdr:row>23</xdr:row>
      <xdr:rowOff>104775</xdr:rowOff>
    </xdr:to>
    <xdr:sp>
      <xdr:nvSpPr>
        <xdr:cNvPr id="17" name="Connecteur droit avec flèche 36"/>
        <xdr:cNvSpPr>
          <a:spLocks/>
        </xdr:cNvSpPr>
      </xdr:nvSpPr>
      <xdr:spPr>
        <a:xfrm>
          <a:off x="8524875" y="4676775"/>
          <a:ext cx="1628775" cy="0"/>
        </a:xfrm>
        <a:prstGeom prst="straightConnector1">
          <a:avLst/>
        </a:prstGeom>
        <a:noFill/>
        <a:ln w="19050" cmpd="sng">
          <a:solidFill>
            <a:srgbClr val="0000FF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15</xdr:row>
      <xdr:rowOff>47625</xdr:rowOff>
    </xdr:from>
    <xdr:to>
      <xdr:col>14</xdr:col>
      <xdr:colOff>800100</xdr:colOff>
      <xdr:row>15</xdr:row>
      <xdr:rowOff>47625</xdr:rowOff>
    </xdr:to>
    <xdr:sp>
      <xdr:nvSpPr>
        <xdr:cNvPr id="18" name="Connecteur droit 39"/>
        <xdr:cNvSpPr>
          <a:spLocks/>
        </xdr:cNvSpPr>
      </xdr:nvSpPr>
      <xdr:spPr>
        <a:xfrm>
          <a:off x="4476750" y="2962275"/>
          <a:ext cx="4848225" cy="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15</xdr:row>
      <xdr:rowOff>47625</xdr:rowOff>
    </xdr:from>
    <xdr:to>
      <xdr:col>7</xdr:col>
      <xdr:colOff>0</xdr:colOff>
      <xdr:row>23</xdr:row>
      <xdr:rowOff>95250</xdr:rowOff>
    </xdr:to>
    <xdr:sp>
      <xdr:nvSpPr>
        <xdr:cNvPr id="19" name="Connecteur droit 44"/>
        <xdr:cNvSpPr>
          <a:spLocks/>
        </xdr:cNvSpPr>
      </xdr:nvSpPr>
      <xdr:spPr>
        <a:xfrm>
          <a:off x="4476750" y="2962275"/>
          <a:ext cx="0" cy="1704975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790575</xdr:colOff>
      <xdr:row>15</xdr:row>
      <xdr:rowOff>47625</xdr:rowOff>
    </xdr:from>
    <xdr:to>
      <xdr:col>14</xdr:col>
      <xdr:colOff>790575</xdr:colOff>
      <xdr:row>23</xdr:row>
      <xdr:rowOff>95250</xdr:rowOff>
    </xdr:to>
    <xdr:sp>
      <xdr:nvSpPr>
        <xdr:cNvPr id="20" name="Connecteur droit 45"/>
        <xdr:cNvSpPr>
          <a:spLocks/>
        </xdr:cNvSpPr>
      </xdr:nvSpPr>
      <xdr:spPr>
        <a:xfrm>
          <a:off x="9315450" y="2962275"/>
          <a:ext cx="0" cy="1704975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14</xdr:row>
      <xdr:rowOff>0</xdr:rowOff>
    </xdr:from>
    <xdr:to>
      <xdr:col>11</xdr:col>
      <xdr:colOff>0</xdr:colOff>
      <xdr:row>23</xdr:row>
      <xdr:rowOff>95250</xdr:rowOff>
    </xdr:to>
    <xdr:sp>
      <xdr:nvSpPr>
        <xdr:cNvPr id="21" name="Connecteur droit 48"/>
        <xdr:cNvSpPr>
          <a:spLocks/>
        </xdr:cNvSpPr>
      </xdr:nvSpPr>
      <xdr:spPr>
        <a:xfrm>
          <a:off x="6905625" y="2724150"/>
          <a:ext cx="0" cy="194310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40</xdr:row>
      <xdr:rowOff>104775</xdr:rowOff>
    </xdr:from>
    <xdr:to>
      <xdr:col>8</xdr:col>
      <xdr:colOff>809625</xdr:colOff>
      <xdr:row>40</xdr:row>
      <xdr:rowOff>104775</xdr:rowOff>
    </xdr:to>
    <xdr:sp>
      <xdr:nvSpPr>
        <xdr:cNvPr id="22" name="Connecteur droit 67"/>
        <xdr:cNvSpPr>
          <a:spLocks/>
        </xdr:cNvSpPr>
      </xdr:nvSpPr>
      <xdr:spPr>
        <a:xfrm flipH="1">
          <a:off x="1657350" y="8343900"/>
          <a:ext cx="4438650" cy="0"/>
        </a:xfrm>
        <a:prstGeom prst="line">
          <a:avLst/>
        </a:prstGeom>
        <a:noFill/>
        <a:ln w="19050" cmpd="sng">
          <a:solidFill>
            <a:srgbClr val="FF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33</xdr:row>
      <xdr:rowOff>9525</xdr:rowOff>
    </xdr:from>
    <xdr:to>
      <xdr:col>3</xdr:col>
      <xdr:colOff>419100</xdr:colOff>
      <xdr:row>40</xdr:row>
      <xdr:rowOff>104775</xdr:rowOff>
    </xdr:to>
    <xdr:sp>
      <xdr:nvSpPr>
        <xdr:cNvPr id="23" name="Connecteur droit 69"/>
        <xdr:cNvSpPr>
          <a:spLocks/>
        </xdr:cNvSpPr>
      </xdr:nvSpPr>
      <xdr:spPr>
        <a:xfrm flipV="1">
          <a:off x="1657350" y="6781800"/>
          <a:ext cx="0" cy="156210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666750</xdr:colOff>
      <xdr:row>25</xdr:row>
      <xdr:rowOff>133350</xdr:rowOff>
    </xdr:from>
    <xdr:to>
      <xdr:col>8</xdr:col>
      <xdr:colOff>114300</xdr:colOff>
      <xdr:row>31</xdr:row>
      <xdr:rowOff>66675</xdr:rowOff>
    </xdr:to>
    <xdr:sp>
      <xdr:nvSpPr>
        <xdr:cNvPr id="24" name="Organigramme : Alternative 70"/>
        <xdr:cNvSpPr>
          <a:spLocks/>
        </xdr:cNvSpPr>
      </xdr:nvSpPr>
      <xdr:spPr>
        <a:xfrm>
          <a:off x="3524250" y="5095875"/>
          <a:ext cx="1876425" cy="1304925"/>
        </a:xfrm>
        <a:prstGeom prst="flowChartAlternateProcess">
          <a:avLst/>
        </a:prstGeom>
        <a:noFill/>
        <a:ln w="25400" cmpd="sng">
          <a:solidFill>
            <a:srgbClr val="FF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24</xdr:row>
      <xdr:rowOff>0</xdr:rowOff>
    </xdr:from>
    <xdr:to>
      <xdr:col>8</xdr:col>
      <xdr:colOff>419100</xdr:colOff>
      <xdr:row>28</xdr:row>
      <xdr:rowOff>104775</xdr:rowOff>
    </xdr:to>
    <xdr:sp>
      <xdr:nvSpPr>
        <xdr:cNvPr id="25" name="Connecteur droit avec flèche 71"/>
        <xdr:cNvSpPr>
          <a:spLocks/>
        </xdr:cNvSpPr>
      </xdr:nvSpPr>
      <xdr:spPr>
        <a:xfrm flipV="1">
          <a:off x="5400675" y="4800600"/>
          <a:ext cx="304800" cy="952500"/>
        </a:xfrm>
        <a:prstGeom prst="straightConnector1">
          <a:avLst/>
        </a:prstGeom>
        <a:noFill/>
        <a:ln w="25400" cmpd="sng">
          <a:solidFill>
            <a:srgbClr val="FFCC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304800</xdr:colOff>
      <xdr:row>33</xdr:row>
      <xdr:rowOff>57150</xdr:rowOff>
    </xdr:from>
    <xdr:to>
      <xdr:col>20</xdr:col>
      <xdr:colOff>266700</xdr:colOff>
      <xdr:row>35</xdr:row>
      <xdr:rowOff>95250</xdr:rowOff>
    </xdr:to>
    <xdr:sp>
      <xdr:nvSpPr>
        <xdr:cNvPr id="26" name="Connecteur droit avec flèche 34"/>
        <xdr:cNvSpPr>
          <a:spLocks/>
        </xdr:cNvSpPr>
      </xdr:nvSpPr>
      <xdr:spPr>
        <a:xfrm flipV="1">
          <a:off x="12877800" y="6829425"/>
          <a:ext cx="533400" cy="361950"/>
        </a:xfrm>
        <a:prstGeom prst="straightConnector1">
          <a:avLst/>
        </a:prstGeom>
        <a:noFill/>
        <a:ln w="25400" cmpd="sng">
          <a:solidFill>
            <a:srgbClr val="FFCC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123825</xdr:colOff>
      <xdr:row>47</xdr:row>
      <xdr:rowOff>76200</xdr:rowOff>
    </xdr:from>
    <xdr:to>
      <xdr:col>4</xdr:col>
      <xdr:colOff>114300</xdr:colOff>
      <xdr:row>52</xdr:row>
      <xdr:rowOff>57150</xdr:rowOff>
    </xdr:to>
    <xdr:sp>
      <xdr:nvSpPr>
        <xdr:cNvPr id="27" name="Rectangle à coins arrondis 101"/>
        <xdr:cNvSpPr>
          <a:spLocks/>
        </xdr:cNvSpPr>
      </xdr:nvSpPr>
      <xdr:spPr>
        <a:xfrm>
          <a:off x="361950" y="9667875"/>
          <a:ext cx="1800225" cy="1123950"/>
        </a:xfrm>
        <a:prstGeom prst="roundRect">
          <a:avLst/>
        </a:prstGeom>
        <a:noFill/>
        <a:ln w="25400" cmpd="sng">
          <a:solidFill>
            <a:srgbClr val="FF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114300</xdr:colOff>
      <xdr:row>47</xdr:row>
      <xdr:rowOff>19050</xdr:rowOff>
    </xdr:from>
    <xdr:to>
      <xdr:col>4</xdr:col>
      <xdr:colOff>381000</xdr:colOff>
      <xdr:row>49</xdr:row>
      <xdr:rowOff>180975</xdr:rowOff>
    </xdr:to>
    <xdr:sp>
      <xdr:nvSpPr>
        <xdr:cNvPr id="28" name="Connecteur droit avec flèche 102"/>
        <xdr:cNvSpPr>
          <a:spLocks/>
        </xdr:cNvSpPr>
      </xdr:nvSpPr>
      <xdr:spPr>
        <a:xfrm flipV="1">
          <a:off x="2162175" y="9610725"/>
          <a:ext cx="266700" cy="619125"/>
        </a:xfrm>
        <a:prstGeom prst="straightConnector1">
          <a:avLst/>
        </a:prstGeom>
        <a:noFill/>
        <a:ln w="25400" cmpd="sng">
          <a:solidFill>
            <a:srgbClr val="FFCC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28575</xdr:colOff>
      <xdr:row>36</xdr:row>
      <xdr:rowOff>38100</xdr:rowOff>
    </xdr:from>
    <xdr:to>
      <xdr:col>13</xdr:col>
      <xdr:colOff>371475</xdr:colOff>
      <xdr:row>39</xdr:row>
      <xdr:rowOff>200025</xdr:rowOff>
    </xdr:to>
    <xdr:sp>
      <xdr:nvSpPr>
        <xdr:cNvPr id="29" name="AutoShape 35"/>
        <xdr:cNvSpPr>
          <a:spLocks/>
        </xdr:cNvSpPr>
      </xdr:nvSpPr>
      <xdr:spPr>
        <a:xfrm flipH="1">
          <a:off x="7743825" y="7362825"/>
          <a:ext cx="342900" cy="847725"/>
        </a:xfrm>
        <a:prstGeom prst="leftBrace">
          <a:avLst>
            <a:gd name="adj1" fmla="val -35370"/>
            <a:gd name="adj2" fmla="val -293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104775</xdr:rowOff>
    </xdr:from>
    <xdr:to>
      <xdr:col>13</xdr:col>
      <xdr:colOff>9525</xdr:colOff>
      <xdr:row>23</xdr:row>
      <xdr:rowOff>104775</xdr:rowOff>
    </xdr:to>
    <xdr:sp>
      <xdr:nvSpPr>
        <xdr:cNvPr id="30" name="Connecteur droit avec flèche 35"/>
        <xdr:cNvSpPr>
          <a:spLocks/>
        </xdr:cNvSpPr>
      </xdr:nvSpPr>
      <xdr:spPr>
        <a:xfrm>
          <a:off x="6096000" y="4676775"/>
          <a:ext cx="1628775" cy="0"/>
        </a:xfrm>
        <a:prstGeom prst="straightConnector1">
          <a:avLst/>
        </a:prstGeom>
        <a:noFill/>
        <a:ln w="19050" cmpd="sng">
          <a:solidFill>
            <a:srgbClr val="0000FF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523875</xdr:colOff>
      <xdr:row>26</xdr:row>
      <xdr:rowOff>0</xdr:rowOff>
    </xdr:from>
    <xdr:to>
      <xdr:col>13</xdr:col>
      <xdr:colOff>171450</xdr:colOff>
      <xdr:row>30</xdr:row>
      <xdr:rowOff>47625</xdr:rowOff>
    </xdr:to>
    <xdr:sp>
      <xdr:nvSpPr>
        <xdr:cNvPr id="31" name="Organigramme : Alternative 70"/>
        <xdr:cNvSpPr>
          <a:spLocks/>
        </xdr:cNvSpPr>
      </xdr:nvSpPr>
      <xdr:spPr>
        <a:xfrm>
          <a:off x="5810250" y="5191125"/>
          <a:ext cx="2076450" cy="962025"/>
        </a:xfrm>
        <a:prstGeom prst="flowChartAlternateProcess">
          <a:avLst/>
        </a:prstGeom>
        <a:noFill/>
        <a:ln w="25400" cmpd="sng">
          <a:solidFill>
            <a:srgbClr val="FF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171450</xdr:colOff>
      <xdr:row>24</xdr:row>
      <xdr:rowOff>0</xdr:rowOff>
    </xdr:from>
    <xdr:to>
      <xdr:col>13</xdr:col>
      <xdr:colOff>390525</xdr:colOff>
      <xdr:row>28</xdr:row>
      <xdr:rowOff>28575</xdr:rowOff>
    </xdr:to>
    <xdr:sp>
      <xdr:nvSpPr>
        <xdr:cNvPr id="32" name="Connecteur droit avec flèche 71"/>
        <xdr:cNvSpPr>
          <a:spLocks/>
        </xdr:cNvSpPr>
      </xdr:nvSpPr>
      <xdr:spPr>
        <a:xfrm flipV="1">
          <a:off x="7886700" y="4800600"/>
          <a:ext cx="219075" cy="876300"/>
        </a:xfrm>
        <a:prstGeom prst="straightConnector1">
          <a:avLst/>
        </a:prstGeom>
        <a:noFill/>
        <a:ln w="25400" cmpd="sng">
          <a:solidFill>
            <a:srgbClr val="FFCC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571500</xdr:colOff>
      <xdr:row>28</xdr:row>
      <xdr:rowOff>0</xdr:rowOff>
    </xdr:from>
    <xdr:to>
      <xdr:col>12</xdr:col>
      <xdr:colOff>238125</xdr:colOff>
      <xdr:row>28</xdr:row>
      <xdr:rowOff>0</xdr:rowOff>
    </xdr:to>
    <xdr:sp>
      <xdr:nvSpPr>
        <xdr:cNvPr id="33" name="Connecteur droit 33"/>
        <xdr:cNvSpPr>
          <a:spLocks/>
        </xdr:cNvSpPr>
      </xdr:nvSpPr>
      <xdr:spPr>
        <a:xfrm>
          <a:off x="6905625" y="564832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</xdr:colOff>
      <xdr:row>28</xdr:row>
      <xdr:rowOff>0</xdr:rowOff>
    </xdr:from>
    <xdr:to>
      <xdr:col>11</xdr:col>
      <xdr:colOff>0</xdr:colOff>
      <xdr:row>28</xdr:row>
      <xdr:rowOff>0</xdr:rowOff>
    </xdr:to>
    <xdr:sp>
      <xdr:nvSpPr>
        <xdr:cNvPr id="34" name="Connecteur droit 33"/>
        <xdr:cNvSpPr>
          <a:spLocks/>
        </xdr:cNvSpPr>
      </xdr:nvSpPr>
      <xdr:spPr>
        <a:xfrm>
          <a:off x="6134100" y="564832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628650</xdr:colOff>
      <xdr:row>49</xdr:row>
      <xdr:rowOff>57150</xdr:rowOff>
    </xdr:from>
    <xdr:to>
      <xdr:col>15</xdr:col>
      <xdr:colOff>781050</xdr:colOff>
      <xdr:row>50</xdr:row>
      <xdr:rowOff>200025</xdr:rowOff>
    </xdr:to>
    <xdr:sp>
      <xdr:nvSpPr>
        <xdr:cNvPr id="35" name="AutoShape 35"/>
        <xdr:cNvSpPr>
          <a:spLocks/>
        </xdr:cNvSpPr>
      </xdr:nvSpPr>
      <xdr:spPr>
        <a:xfrm flipH="1">
          <a:off x="9963150" y="10106025"/>
          <a:ext cx="152400" cy="371475"/>
        </a:xfrm>
        <a:prstGeom prst="leftBrace">
          <a:avLst>
            <a:gd name="adj1" fmla="val -35162"/>
            <a:gd name="adj2" fmla="val -2939"/>
          </a:avLst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</xdr:colOff>
      <xdr:row>5</xdr:row>
      <xdr:rowOff>57150</xdr:rowOff>
    </xdr:from>
    <xdr:to>
      <xdr:col>15</xdr:col>
      <xdr:colOff>190500</xdr:colOff>
      <xdr:row>6</xdr:row>
      <xdr:rowOff>200025</xdr:rowOff>
    </xdr:to>
    <xdr:sp>
      <xdr:nvSpPr>
        <xdr:cNvPr id="36" name="AutoShape 35"/>
        <xdr:cNvSpPr>
          <a:spLocks/>
        </xdr:cNvSpPr>
      </xdr:nvSpPr>
      <xdr:spPr>
        <a:xfrm flipH="1">
          <a:off x="9372600" y="971550"/>
          <a:ext cx="152400" cy="371475"/>
        </a:xfrm>
        <a:prstGeom prst="leftBrace">
          <a:avLst>
            <a:gd name="adj1" fmla="val -35162"/>
            <a:gd name="adj2" fmla="val -2939"/>
          </a:avLst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171450</xdr:colOff>
      <xdr:row>12</xdr:row>
      <xdr:rowOff>0</xdr:rowOff>
    </xdr:from>
    <xdr:to>
      <xdr:col>20</xdr:col>
      <xdr:colOff>704850</xdr:colOff>
      <xdr:row>15</xdr:row>
      <xdr:rowOff>0</xdr:rowOff>
    </xdr:to>
    <xdr:sp>
      <xdr:nvSpPr>
        <xdr:cNvPr id="37" name="Organigramme : Alternative 38"/>
        <xdr:cNvSpPr>
          <a:spLocks/>
        </xdr:cNvSpPr>
      </xdr:nvSpPr>
      <xdr:spPr>
        <a:xfrm>
          <a:off x="11934825" y="2266950"/>
          <a:ext cx="1914525" cy="647700"/>
        </a:xfrm>
        <a:prstGeom prst="flowChartAlternateProcess">
          <a:avLst/>
        </a:prstGeom>
        <a:noFill/>
        <a:ln w="25400" cmpd="sng">
          <a:solidFill>
            <a:srgbClr val="FF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304800</xdr:colOff>
      <xdr:row>3</xdr:row>
      <xdr:rowOff>0</xdr:rowOff>
    </xdr:from>
    <xdr:to>
      <xdr:col>21</xdr:col>
      <xdr:colOff>409575</xdr:colOff>
      <xdr:row>12</xdr:row>
      <xdr:rowOff>0</xdr:rowOff>
    </xdr:to>
    <xdr:sp>
      <xdr:nvSpPr>
        <xdr:cNvPr id="38" name="Connecteur droit avec flèche 43"/>
        <xdr:cNvSpPr>
          <a:spLocks/>
        </xdr:cNvSpPr>
      </xdr:nvSpPr>
      <xdr:spPr>
        <a:xfrm flipH="1">
          <a:off x="12877800" y="533400"/>
          <a:ext cx="1485900" cy="1733550"/>
        </a:xfrm>
        <a:prstGeom prst="straightConnector1">
          <a:avLst/>
        </a:prstGeom>
        <a:noFill/>
        <a:ln w="19050" cmpd="sng">
          <a:solidFill>
            <a:srgbClr val="FFCC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114300</xdr:colOff>
      <xdr:row>2</xdr:row>
      <xdr:rowOff>28575</xdr:rowOff>
    </xdr:from>
    <xdr:to>
      <xdr:col>2</xdr:col>
      <xdr:colOff>409575</xdr:colOff>
      <xdr:row>4</xdr:row>
      <xdr:rowOff>57150</xdr:rowOff>
    </xdr:to>
    <xdr:pic>
      <xdr:nvPicPr>
        <xdr:cNvPr id="39" name="Image 51" descr="dm51_51x5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33375"/>
          <a:ext cx="4857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B22"/>
  <sheetViews>
    <sheetView showGridLines="0" showRowColHeaders="0" zoomScale="96" zoomScaleNormal="96" zoomScalePageLayoutView="0" workbookViewId="0" topLeftCell="A1">
      <selection activeCell="A1" sqref="A1:Q1"/>
    </sheetView>
  </sheetViews>
  <sheetFormatPr defaultColWidth="11.421875" defaultRowHeight="12.75"/>
  <cols>
    <col min="1" max="1" width="3.7109375" style="142" customWidth="1"/>
    <col min="2" max="16384" width="11.421875" style="142" customWidth="1"/>
  </cols>
  <sheetData>
    <row r="1" s="141" customFormat="1" ht="30" customHeight="1">
      <c r="B1" s="140" t="s">
        <v>84</v>
      </c>
    </row>
    <row r="2" s="143" customFormat="1" ht="15" customHeight="1"/>
    <row r="3" s="143" customFormat="1" ht="15" customHeight="1">
      <c r="B3" s="143" t="s">
        <v>91</v>
      </c>
    </row>
    <row r="4" s="143" customFormat="1" ht="15" customHeight="1">
      <c r="B4" s="143" t="s">
        <v>90</v>
      </c>
    </row>
    <row r="5" s="143" customFormat="1" ht="15" customHeight="1"/>
    <row r="6" s="143" customFormat="1" ht="15" customHeight="1">
      <c r="B6" s="143" t="s">
        <v>92</v>
      </c>
    </row>
    <row r="7" s="143" customFormat="1" ht="15" customHeight="1">
      <c r="B7" s="143" t="s">
        <v>93</v>
      </c>
    </row>
    <row r="8" s="143" customFormat="1" ht="15" customHeight="1">
      <c r="B8" s="143" t="s">
        <v>94</v>
      </c>
    </row>
    <row r="9" s="143" customFormat="1" ht="15" customHeight="1">
      <c r="B9" s="143" t="s">
        <v>95</v>
      </c>
    </row>
    <row r="10" s="143" customFormat="1" ht="15" customHeight="1">
      <c r="B10" s="143" t="s">
        <v>96</v>
      </c>
    </row>
    <row r="11" s="143" customFormat="1" ht="15" customHeight="1"/>
    <row r="12" s="143" customFormat="1" ht="15" customHeight="1">
      <c r="B12" s="143" t="s">
        <v>82</v>
      </c>
    </row>
    <row r="13" s="143" customFormat="1" ht="15" customHeight="1">
      <c r="B13" s="143" t="s">
        <v>97</v>
      </c>
    </row>
    <row r="14" s="143" customFormat="1" ht="15" customHeight="1">
      <c r="B14" s="143" t="s">
        <v>88</v>
      </c>
    </row>
    <row r="15" s="143" customFormat="1" ht="15" customHeight="1">
      <c r="B15" s="143" t="s">
        <v>89</v>
      </c>
    </row>
    <row r="16" s="143" customFormat="1" ht="15" customHeight="1"/>
    <row r="17" s="143" customFormat="1" ht="15" customHeight="1">
      <c r="B17" s="143" t="s">
        <v>83</v>
      </c>
    </row>
    <row r="18" s="143" customFormat="1" ht="15" customHeight="1"/>
    <row r="19" s="143" customFormat="1" ht="15" customHeight="1">
      <c r="B19" s="143" t="s">
        <v>85</v>
      </c>
    </row>
    <row r="20" s="143" customFormat="1" ht="15" customHeight="1"/>
    <row r="21" s="143" customFormat="1" ht="14.25" customHeight="1">
      <c r="B21" s="143" t="s">
        <v>86</v>
      </c>
    </row>
    <row r="22" s="143" customFormat="1" ht="14.25" customHeight="1">
      <c r="B22" s="143" t="s">
        <v>87</v>
      </c>
    </row>
    <row r="23" s="143" customFormat="1" ht="15"/>
  </sheetData>
  <sheetProtection password="C0BD" sheet="1" objects="1" scenarios="1" selectLockedCells="1" selectUnlockedCells="1"/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G53"/>
  <sheetViews>
    <sheetView showGridLines="0" showRowColHeaders="0" zoomScalePageLayoutView="0" workbookViewId="0" topLeftCell="A1">
      <selection activeCell="G17" sqref="G17:J17"/>
    </sheetView>
  </sheetViews>
  <sheetFormatPr defaultColWidth="11.421875" defaultRowHeight="12.75"/>
  <cols>
    <col min="1" max="1" width="2.8515625" style="0" customWidth="1"/>
    <col min="2" max="2" width="9.28125" style="0" customWidth="1"/>
    <col min="3" max="5" width="12.140625" style="0" customWidth="1"/>
    <col min="6" max="6" width="9.28125" style="0" customWidth="1"/>
    <col min="7" max="7" width="2.8515625" style="0" customWidth="1"/>
    <col min="8" max="8" width="9.28125" style="0" customWidth="1"/>
    <col min="9" max="10" width="3.57421875" style="0" customWidth="1"/>
    <col min="11" max="11" width="8.57421875" style="0" customWidth="1"/>
    <col min="12" max="12" width="12.140625" style="0" customWidth="1"/>
    <col min="13" max="13" width="8.57421875" style="0" customWidth="1"/>
    <col min="14" max="14" width="3.57421875" style="0" customWidth="1"/>
    <col min="15" max="15" width="9.28125" style="0" customWidth="1"/>
    <col min="16" max="16" width="2.8515625" style="0" customWidth="1"/>
    <col min="17" max="17" width="7.140625" style="0" customWidth="1"/>
    <col min="18" max="18" width="8.57421875" style="0" customWidth="1"/>
    <col min="19" max="19" width="3.57421875" style="0" customWidth="1"/>
    <col min="20" max="20" width="10.7109375" style="0" customWidth="1"/>
    <col min="21" max="21" width="1.421875" style="0" customWidth="1"/>
    <col min="22" max="22" width="3.57421875" style="0" customWidth="1"/>
    <col min="23" max="23" width="8.57421875" style="0" customWidth="1"/>
    <col min="24" max="24" width="9.28125" style="0" customWidth="1"/>
    <col min="25" max="25" width="2.8515625" style="0" customWidth="1"/>
    <col min="26" max="26" width="7.140625" style="0" customWidth="1"/>
    <col min="27" max="27" width="8.57421875" style="0" customWidth="1"/>
    <col min="28" max="28" width="3.57421875" style="0" customWidth="1"/>
    <col min="29" max="29" width="12.140625" style="0" customWidth="1"/>
    <col min="30" max="30" width="3.57421875" style="0" customWidth="1"/>
    <col min="31" max="31" width="8.57421875" style="0" customWidth="1"/>
    <col min="32" max="32" width="11.7109375" style="0" customWidth="1"/>
    <col min="33" max="33" width="2.8515625" style="0" customWidth="1"/>
  </cols>
  <sheetData>
    <row r="1" spans="1:33" ht="18" customHeight="1">
      <c r="A1" s="181"/>
      <c r="B1" s="181"/>
      <c r="C1" s="181"/>
      <c r="D1" s="18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18" customHeight="1" thickBot="1">
      <c r="A2" s="14"/>
      <c r="B2" s="14"/>
      <c r="C2" s="14"/>
      <c r="D2" s="14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10" t="s">
        <v>1</v>
      </c>
      <c r="AG2" s="1"/>
    </row>
    <row r="3" spans="1:33" ht="18" customHeight="1" thickBot="1">
      <c r="A3" s="14"/>
      <c r="B3" s="14"/>
      <c r="C3" s="14"/>
      <c r="D3" s="14"/>
      <c r="E3" s="32"/>
      <c r="F3" s="32"/>
      <c r="G3" s="32"/>
      <c r="H3" s="32"/>
      <c r="I3" s="186" t="s">
        <v>2</v>
      </c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32"/>
      <c r="Y3" s="32"/>
      <c r="Z3" s="32"/>
      <c r="AA3" s="32"/>
      <c r="AB3" s="32"/>
      <c r="AC3" s="32"/>
      <c r="AD3" s="32"/>
      <c r="AE3" s="32"/>
      <c r="AF3" s="132" t="s">
        <v>12</v>
      </c>
      <c r="AG3" s="1"/>
    </row>
    <row r="4" spans="1:33" ht="18" customHeight="1">
      <c r="A4" s="14"/>
      <c r="B4" s="14"/>
      <c r="C4" s="14"/>
      <c r="D4" s="14"/>
      <c r="E4" s="32"/>
      <c r="F4" s="32"/>
      <c r="G4" s="32"/>
      <c r="H4" s="32"/>
      <c r="I4" s="186" t="s">
        <v>3</v>
      </c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32"/>
      <c r="Y4" s="32"/>
      <c r="Z4" s="32"/>
      <c r="AA4" s="32"/>
      <c r="AB4" s="32"/>
      <c r="AC4" s="32"/>
      <c r="AD4" s="32"/>
      <c r="AE4" s="32"/>
      <c r="AF4" s="14"/>
      <c r="AG4" s="1"/>
    </row>
    <row r="5" spans="1:33" ht="18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202" t="s">
        <v>24</v>
      </c>
      <c r="O6" s="202"/>
      <c r="P6" s="202"/>
      <c r="Q6" s="202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1"/>
      <c r="AE6" s="1"/>
      <c r="AF6" s="1"/>
      <c r="AG6" s="1"/>
    </row>
    <row r="7" spans="1:33" ht="7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1"/>
      <c r="AD7" s="1"/>
      <c r="AE7" s="1"/>
      <c r="AF7" s="1"/>
      <c r="AG7" s="1"/>
    </row>
    <row r="8" spans="1:33" ht="21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3" t="s">
        <v>11</v>
      </c>
      <c r="N8" s="189">
        <f>G16+S16+AB16</f>
        <v>0</v>
      </c>
      <c r="O8" s="189"/>
      <c r="P8" s="189"/>
      <c r="Q8" s="189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3" ht="21" customHeight="1" thickBo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3" t="s">
        <v>7</v>
      </c>
      <c r="N9" s="190">
        <f>G17+S17+AB17</f>
        <v>0</v>
      </c>
      <c r="O9" s="190"/>
      <c r="P9" s="190"/>
      <c r="Q9" s="190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 ht="21" customHeight="1" thickBot="1">
      <c r="A10" s="1"/>
      <c r="B10" s="37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91">
        <f>G18+S18+AB18</f>
        <v>0</v>
      </c>
      <c r="O10" s="192"/>
      <c r="P10" s="192"/>
      <c r="Q10" s="193"/>
      <c r="R10" s="1"/>
      <c r="S10" s="1"/>
      <c r="T10" s="1"/>
      <c r="U10" s="1"/>
      <c r="V10" s="1"/>
      <c r="W10" s="1"/>
      <c r="X10" s="37"/>
      <c r="Y10" s="1"/>
      <c r="Z10" s="1"/>
      <c r="AA10" s="1"/>
      <c r="AB10" s="1"/>
      <c r="AC10" s="1"/>
      <c r="AD10" s="1"/>
      <c r="AE10" s="1"/>
      <c r="AF10" s="1"/>
      <c r="AG10" s="1"/>
    </row>
    <row r="11" spans="1:33" ht="18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25"/>
      <c r="P11" s="25"/>
      <c r="Q11" s="25"/>
      <c r="R11" s="25"/>
      <c r="S11" s="25"/>
      <c r="T11" s="25"/>
      <c r="U11" s="25"/>
      <c r="V11" s="25"/>
      <c r="W11" s="25"/>
      <c r="X11" s="64"/>
      <c r="Y11" s="25"/>
      <c r="Z11" s="25"/>
      <c r="AA11" s="25"/>
      <c r="AB11" s="25"/>
      <c r="AC11" s="1"/>
      <c r="AD11" s="1"/>
      <c r="AE11" s="1"/>
      <c r="AF11" s="1"/>
      <c r="AG11" s="1"/>
    </row>
    <row r="12" spans="1:33" ht="18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1"/>
      <c r="AD12" s="1"/>
      <c r="AE12" s="1"/>
      <c r="AF12" s="1"/>
      <c r="AG12" s="1"/>
    </row>
    <row r="13" spans="1:33" ht="18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ht="12.75">
      <c r="A14" s="1"/>
      <c r="B14" s="1"/>
      <c r="C14" s="1"/>
      <c r="D14" s="50"/>
      <c r="E14" s="50"/>
      <c r="F14" s="1"/>
      <c r="G14" s="156" t="s">
        <v>22</v>
      </c>
      <c r="H14" s="156"/>
      <c r="I14" s="156"/>
      <c r="J14" s="156"/>
      <c r="K14" s="50"/>
      <c r="L14" s="50"/>
      <c r="M14" s="50"/>
      <c r="N14" s="50"/>
      <c r="O14" s="1"/>
      <c r="P14" s="1"/>
      <c r="Q14" s="1"/>
      <c r="R14" s="1"/>
      <c r="S14" s="156" t="s">
        <v>26</v>
      </c>
      <c r="T14" s="156"/>
      <c r="U14" s="156"/>
      <c r="V14" s="156"/>
      <c r="W14" s="1"/>
      <c r="X14" s="1"/>
      <c r="Y14" s="1"/>
      <c r="Z14" s="1"/>
      <c r="AA14" s="1"/>
      <c r="AB14" s="156" t="s">
        <v>23</v>
      </c>
      <c r="AC14" s="156"/>
      <c r="AD14" s="156"/>
      <c r="AE14" s="1"/>
      <c r="AF14" s="50"/>
      <c r="AG14" s="1"/>
    </row>
    <row r="15" spans="1:33" ht="7.5" customHeight="1">
      <c r="A15" s="1"/>
      <c r="B15" s="1"/>
      <c r="C15" s="1"/>
      <c r="D15" s="1"/>
      <c r="E15" s="38"/>
      <c r="F15" s="1"/>
      <c r="G15" s="38"/>
      <c r="H15" s="38"/>
      <c r="I15" s="38"/>
      <c r="J15" s="38"/>
      <c r="K15" s="38"/>
      <c r="L15" s="38"/>
      <c r="M15" s="38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ht="21" customHeight="1">
      <c r="A16" s="1"/>
      <c r="B16" s="1"/>
      <c r="C16" s="1"/>
      <c r="D16" s="1"/>
      <c r="E16" s="1"/>
      <c r="F16" s="3" t="s">
        <v>11</v>
      </c>
      <c r="G16" s="182">
        <f>D25+F25+J25+M25-V27-V28-AD27-AD28</f>
        <v>0</v>
      </c>
      <c r="H16" s="182"/>
      <c r="I16" s="182"/>
      <c r="J16" s="182"/>
      <c r="K16" s="1"/>
      <c r="L16" s="1"/>
      <c r="M16" s="1"/>
      <c r="N16" s="1"/>
      <c r="O16" s="1"/>
      <c r="P16" s="1"/>
      <c r="Q16" s="1"/>
      <c r="R16" s="1"/>
      <c r="S16" s="147">
        <f>R25+V25+V27+V28</f>
        <v>0</v>
      </c>
      <c r="T16" s="148"/>
      <c r="U16" s="148"/>
      <c r="V16" s="149"/>
      <c r="W16" s="26" t="s">
        <v>11</v>
      </c>
      <c r="X16" s="26"/>
      <c r="Y16" s="26"/>
      <c r="Z16" s="26"/>
      <c r="AA16" s="1"/>
      <c r="AB16" s="147">
        <f>AA25+AD25+AD27+AD28</f>
        <v>0</v>
      </c>
      <c r="AC16" s="148"/>
      <c r="AD16" s="149"/>
      <c r="AE16" s="26" t="s">
        <v>11</v>
      </c>
      <c r="AF16" s="26"/>
      <c r="AG16" s="1"/>
    </row>
    <row r="17" spans="1:33" ht="21" customHeight="1" thickBot="1">
      <c r="A17" s="1"/>
      <c r="B17" s="1"/>
      <c r="C17" s="1"/>
      <c r="D17" s="1"/>
      <c r="E17" s="1"/>
      <c r="F17" s="3" t="s">
        <v>7</v>
      </c>
      <c r="G17" s="150">
        <v>0</v>
      </c>
      <c r="H17" s="151"/>
      <c r="I17" s="151"/>
      <c r="J17" s="152"/>
      <c r="K17" s="1"/>
      <c r="L17" s="1"/>
      <c r="M17" s="1"/>
      <c r="N17" s="1"/>
      <c r="O17" s="1"/>
      <c r="P17" s="1"/>
      <c r="Q17" s="1"/>
      <c r="R17" s="1"/>
      <c r="S17" s="150">
        <v>0</v>
      </c>
      <c r="T17" s="151"/>
      <c r="U17" s="151"/>
      <c r="V17" s="152"/>
      <c r="W17" s="26" t="s">
        <v>7</v>
      </c>
      <c r="X17" s="26"/>
      <c r="Y17" s="26"/>
      <c r="Z17" s="26"/>
      <c r="AA17" s="1"/>
      <c r="AB17" s="150">
        <v>0</v>
      </c>
      <c r="AC17" s="151"/>
      <c r="AD17" s="152"/>
      <c r="AE17" s="26" t="s">
        <v>7</v>
      </c>
      <c r="AF17" s="26"/>
      <c r="AG17" s="1"/>
    </row>
    <row r="18" spans="1:33" ht="21" customHeight="1" thickBot="1">
      <c r="A18" s="1"/>
      <c r="B18" s="1"/>
      <c r="C18" s="1"/>
      <c r="D18" s="1"/>
      <c r="E18" s="1"/>
      <c r="F18" s="1"/>
      <c r="G18" s="153">
        <f>D30+F30+J30+M30</f>
        <v>0</v>
      </c>
      <c r="H18" s="154"/>
      <c r="I18" s="154"/>
      <c r="J18" s="155"/>
      <c r="K18" s="1"/>
      <c r="L18" s="1"/>
      <c r="M18" s="1"/>
      <c r="N18" s="1"/>
      <c r="O18" s="1"/>
      <c r="P18" s="1"/>
      <c r="Q18" s="1"/>
      <c r="R18" s="1"/>
      <c r="S18" s="153">
        <f>R30+V30</f>
        <v>0</v>
      </c>
      <c r="T18" s="154"/>
      <c r="U18" s="154"/>
      <c r="V18" s="155"/>
      <c r="W18" s="1"/>
      <c r="X18" s="1"/>
      <c r="Y18" s="1"/>
      <c r="Z18" s="1"/>
      <c r="AA18" s="1"/>
      <c r="AB18" s="153">
        <f>AA30+AD30</f>
        <v>0</v>
      </c>
      <c r="AC18" s="154"/>
      <c r="AD18" s="155"/>
      <c r="AE18" s="1"/>
      <c r="AF18" s="1"/>
      <c r="AG18" s="1"/>
    </row>
    <row r="19" spans="1:33" ht="18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ht="18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ht="18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ht="18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22"/>
      <c r="AE22" s="1"/>
      <c r="AF22" s="1"/>
      <c r="AG22" s="1"/>
    </row>
    <row r="23" spans="1:33" ht="12.75" customHeight="1">
      <c r="A23" s="1"/>
      <c r="B23" s="29"/>
      <c r="C23" s="29"/>
      <c r="D23" s="2" t="s">
        <v>8</v>
      </c>
      <c r="E23" s="29"/>
      <c r="F23" s="50"/>
      <c r="G23" s="50"/>
      <c r="H23" s="110" t="s">
        <v>52</v>
      </c>
      <c r="I23" s="1"/>
      <c r="J23" s="156" t="s">
        <v>9</v>
      </c>
      <c r="K23" s="156"/>
      <c r="L23" s="156" t="s">
        <v>4</v>
      </c>
      <c r="M23" s="156"/>
      <c r="N23" s="156"/>
      <c r="O23" s="156"/>
      <c r="P23" s="156"/>
      <c r="Q23" s="1"/>
      <c r="R23" s="156" t="s">
        <v>9</v>
      </c>
      <c r="S23" s="156"/>
      <c r="T23" s="156" t="s">
        <v>53</v>
      </c>
      <c r="U23" s="156"/>
      <c r="V23" s="156"/>
      <c r="W23" s="156"/>
      <c r="X23" s="156"/>
      <c r="Y23" s="1"/>
      <c r="Z23" s="1"/>
      <c r="AA23" s="156" t="s">
        <v>9</v>
      </c>
      <c r="AB23" s="156"/>
      <c r="AC23" s="156" t="s">
        <v>4</v>
      </c>
      <c r="AD23" s="156"/>
      <c r="AE23" s="156"/>
      <c r="AF23" s="156"/>
      <c r="AG23" s="50"/>
    </row>
    <row r="24" spans="1:33" ht="7.5" customHeight="1">
      <c r="A24" s="1"/>
      <c r="B24" s="29"/>
      <c r="C24" s="29"/>
      <c r="D24" s="24"/>
      <c r="E24" s="29"/>
      <c r="F24" s="29"/>
      <c r="G24" s="29"/>
      <c r="H24" s="29"/>
      <c r="I24" s="1"/>
      <c r="J24" s="24"/>
      <c r="K24" s="24"/>
      <c r="L24" s="29"/>
      <c r="M24" s="24"/>
      <c r="N24" s="1"/>
      <c r="O24" s="1"/>
      <c r="P24" s="1"/>
      <c r="Q24" s="1"/>
      <c r="R24" s="24"/>
      <c r="S24" s="23"/>
      <c r="T24" s="23"/>
      <c r="U24" s="23"/>
      <c r="V24" s="24"/>
      <c r="W24" s="24"/>
      <c r="X24" s="1"/>
      <c r="Y24" s="1"/>
      <c r="Z24" s="1"/>
      <c r="AA24" s="24"/>
      <c r="AB24" s="23"/>
      <c r="AC24" s="23"/>
      <c r="AD24" s="24"/>
      <c r="AE24" s="24"/>
      <c r="AF24" s="1"/>
      <c r="AG24" s="1"/>
    </row>
    <row r="25" spans="1:33" ht="21" customHeight="1">
      <c r="A25" s="1"/>
      <c r="B25" s="3"/>
      <c r="C25" s="3" t="s">
        <v>5</v>
      </c>
      <c r="D25" s="80">
        <v>0</v>
      </c>
      <c r="E25" s="55"/>
      <c r="F25" s="183">
        <v>0</v>
      </c>
      <c r="G25" s="184"/>
      <c r="H25" s="55" t="s">
        <v>27</v>
      </c>
      <c r="I25" s="160"/>
      <c r="J25" s="161">
        <v>0</v>
      </c>
      <c r="K25" s="161"/>
      <c r="L25" s="159" t="s">
        <v>27</v>
      </c>
      <c r="M25" s="185">
        <v>0</v>
      </c>
      <c r="N25" s="184"/>
      <c r="O25" s="70" t="s">
        <v>5</v>
      </c>
      <c r="P25" s="174" t="s">
        <v>27</v>
      </c>
      <c r="Q25" s="160"/>
      <c r="R25" s="161">
        <v>0</v>
      </c>
      <c r="S25" s="161"/>
      <c r="T25" s="27"/>
      <c r="U25" s="27"/>
      <c r="V25" s="162">
        <v>0</v>
      </c>
      <c r="W25" s="163"/>
      <c r="X25" s="55" t="s">
        <v>27</v>
      </c>
      <c r="Y25" s="174" t="s">
        <v>27</v>
      </c>
      <c r="Z25" s="160"/>
      <c r="AA25" s="161">
        <v>0</v>
      </c>
      <c r="AB25" s="161"/>
      <c r="AC25" s="27"/>
      <c r="AD25" s="162">
        <v>0</v>
      </c>
      <c r="AE25" s="163"/>
      <c r="AF25" s="55" t="s">
        <v>27</v>
      </c>
      <c r="AG25" s="1"/>
    </row>
    <row r="26" spans="1:33" ht="21" customHeight="1">
      <c r="A26" s="1"/>
      <c r="B26" s="3"/>
      <c r="C26" s="3" t="s">
        <v>67</v>
      </c>
      <c r="D26" s="81">
        <v>0</v>
      </c>
      <c r="E26" s="135"/>
      <c r="F26" s="157">
        <v>0</v>
      </c>
      <c r="G26" s="158"/>
      <c r="H26" s="133" t="s">
        <v>64</v>
      </c>
      <c r="I26" s="160"/>
      <c r="J26" s="161"/>
      <c r="K26" s="161"/>
      <c r="L26" s="159"/>
      <c r="M26" s="168">
        <f>G17+D26+D29+F27+J27+M27+M28+M29</f>
        <v>0</v>
      </c>
      <c r="N26" s="169"/>
      <c r="O26" s="53" t="s">
        <v>7</v>
      </c>
      <c r="P26" s="174"/>
      <c r="Q26" s="160"/>
      <c r="R26" s="161"/>
      <c r="S26" s="161"/>
      <c r="T26" s="27"/>
      <c r="U26" s="27"/>
      <c r="V26" s="168">
        <f>S17+D27+R27+V27+V29</f>
        <v>0</v>
      </c>
      <c r="W26" s="169"/>
      <c r="X26" s="53" t="s">
        <v>7</v>
      </c>
      <c r="Y26" s="174"/>
      <c r="Z26" s="160"/>
      <c r="AA26" s="161"/>
      <c r="AB26" s="161"/>
      <c r="AC26" s="27"/>
      <c r="AD26" s="168">
        <f>AB17+D28+AA27+AD27+AD29</f>
        <v>0</v>
      </c>
      <c r="AE26" s="169"/>
      <c r="AF26" s="52" t="s">
        <v>7</v>
      </c>
      <c r="AG26" s="1"/>
    </row>
    <row r="27" spans="1:33" ht="21" customHeight="1">
      <c r="A27" s="1"/>
      <c r="B27" s="3"/>
      <c r="C27" s="3" t="s">
        <v>68</v>
      </c>
      <c r="D27" s="81">
        <v>0</v>
      </c>
      <c r="E27" s="135"/>
      <c r="F27" s="157">
        <v>0</v>
      </c>
      <c r="G27" s="158">
        <v>0</v>
      </c>
      <c r="H27" s="133" t="s">
        <v>65</v>
      </c>
      <c r="I27" s="160"/>
      <c r="J27" s="172">
        <v>0</v>
      </c>
      <c r="K27" s="172"/>
      <c r="L27" s="180" t="s">
        <v>10</v>
      </c>
      <c r="M27" s="168">
        <f>-D26-D29</f>
        <v>0</v>
      </c>
      <c r="N27" s="169"/>
      <c r="O27" s="53" t="s">
        <v>8</v>
      </c>
      <c r="P27" s="56"/>
      <c r="Q27" s="160" t="s">
        <v>10</v>
      </c>
      <c r="R27" s="172">
        <v>0</v>
      </c>
      <c r="S27" s="172"/>
      <c r="T27" s="27"/>
      <c r="U27" s="27"/>
      <c r="V27" s="171">
        <f>-D27</f>
        <v>0</v>
      </c>
      <c r="W27" s="171"/>
      <c r="X27" s="53" t="s">
        <v>8</v>
      </c>
      <c r="Y27" s="56"/>
      <c r="Z27" s="160" t="s">
        <v>10</v>
      </c>
      <c r="AA27" s="172">
        <v>0</v>
      </c>
      <c r="AB27" s="172"/>
      <c r="AC27" s="27"/>
      <c r="AD27" s="171">
        <f>-D28</f>
        <v>0</v>
      </c>
      <c r="AE27" s="171"/>
      <c r="AF27" s="52" t="s">
        <v>8</v>
      </c>
      <c r="AG27" s="1"/>
    </row>
    <row r="28" spans="1:33" ht="21" customHeight="1">
      <c r="A28" s="1"/>
      <c r="B28" s="3"/>
      <c r="C28" s="3" t="s">
        <v>69</v>
      </c>
      <c r="D28" s="81">
        <v>0</v>
      </c>
      <c r="E28" s="135"/>
      <c r="F28" s="157">
        <v>0</v>
      </c>
      <c r="G28" s="158">
        <v>0</v>
      </c>
      <c r="H28" s="133" t="s">
        <v>66</v>
      </c>
      <c r="I28" s="160"/>
      <c r="J28" s="172"/>
      <c r="K28" s="172"/>
      <c r="L28" s="180"/>
      <c r="M28" s="203">
        <f>-F26-F29</f>
        <v>0</v>
      </c>
      <c r="N28" s="204"/>
      <c r="O28" s="70" t="s">
        <v>36</v>
      </c>
      <c r="P28" s="56"/>
      <c r="Q28" s="160"/>
      <c r="R28" s="172"/>
      <c r="S28" s="172"/>
      <c r="T28" s="27"/>
      <c r="U28" s="27"/>
      <c r="V28" s="166">
        <f>-F27</f>
        <v>0</v>
      </c>
      <c r="W28" s="166"/>
      <c r="X28" s="70" t="s">
        <v>36</v>
      </c>
      <c r="Y28" s="56"/>
      <c r="Z28" s="160"/>
      <c r="AA28" s="172"/>
      <c r="AB28" s="172"/>
      <c r="AC28" s="27"/>
      <c r="AD28" s="166">
        <f>-F28</f>
        <v>0</v>
      </c>
      <c r="AE28" s="166"/>
      <c r="AF28" s="70" t="s">
        <v>36</v>
      </c>
      <c r="AG28" s="1"/>
    </row>
    <row r="29" spans="1:33" ht="21" customHeight="1" thickBot="1">
      <c r="A29" s="1"/>
      <c r="B29" s="3"/>
      <c r="C29" s="3" t="s">
        <v>6</v>
      </c>
      <c r="D29" s="81">
        <v>0</v>
      </c>
      <c r="E29" s="134"/>
      <c r="F29" s="157">
        <v>0</v>
      </c>
      <c r="G29" s="158">
        <v>0</v>
      </c>
      <c r="H29" s="55" t="s">
        <v>63</v>
      </c>
      <c r="I29" s="160"/>
      <c r="J29" s="173"/>
      <c r="K29" s="173"/>
      <c r="L29" s="180"/>
      <c r="M29" s="200">
        <f>-J27</f>
        <v>0</v>
      </c>
      <c r="N29" s="201"/>
      <c r="O29" s="53" t="s">
        <v>9</v>
      </c>
      <c r="P29" s="56"/>
      <c r="Q29" s="160"/>
      <c r="R29" s="173"/>
      <c r="S29" s="173"/>
      <c r="T29" s="27"/>
      <c r="U29" s="27"/>
      <c r="V29" s="167">
        <f>-R27</f>
        <v>0</v>
      </c>
      <c r="W29" s="167"/>
      <c r="X29" s="4" t="s">
        <v>9</v>
      </c>
      <c r="Y29" s="56"/>
      <c r="Z29" s="160"/>
      <c r="AA29" s="173"/>
      <c r="AB29" s="173"/>
      <c r="AC29" s="27"/>
      <c r="AD29" s="167">
        <f>-AA27</f>
        <v>0</v>
      </c>
      <c r="AE29" s="167"/>
      <c r="AF29" s="52" t="s">
        <v>9</v>
      </c>
      <c r="AG29" s="1"/>
    </row>
    <row r="30" spans="1:33" ht="21" customHeight="1" thickBot="1">
      <c r="A30" s="1"/>
      <c r="B30" s="30"/>
      <c r="C30" s="30"/>
      <c r="D30" s="51">
        <f>SUM(D25:D29)</f>
        <v>0</v>
      </c>
      <c r="E30" s="1"/>
      <c r="F30" s="164">
        <f>SUM(F25:F29)</f>
        <v>0</v>
      </c>
      <c r="G30" s="165"/>
      <c r="H30" s="1"/>
      <c r="I30" s="1"/>
      <c r="J30" s="164">
        <f>SUM(J25:J29)</f>
        <v>0</v>
      </c>
      <c r="K30" s="165"/>
      <c r="L30" s="1"/>
      <c r="M30" s="164">
        <f>SUM(M25:M29)</f>
        <v>0</v>
      </c>
      <c r="N30" s="165"/>
      <c r="O30" s="1"/>
      <c r="P30" s="1"/>
      <c r="Q30" s="1"/>
      <c r="R30" s="164">
        <f>SUM(R25:R29)</f>
        <v>0</v>
      </c>
      <c r="S30" s="165"/>
      <c r="T30" s="28"/>
      <c r="U30" s="28"/>
      <c r="V30" s="164">
        <f>SUM(V25:V29)</f>
        <v>0</v>
      </c>
      <c r="W30" s="165"/>
      <c r="X30" s="1"/>
      <c r="Y30" s="1"/>
      <c r="Z30" s="1"/>
      <c r="AA30" s="164">
        <f>SUM(AA25:AA29)</f>
        <v>0</v>
      </c>
      <c r="AB30" s="165"/>
      <c r="AC30" s="28"/>
      <c r="AD30" s="164">
        <f>SUM(AD25:AD29)</f>
        <v>0</v>
      </c>
      <c r="AE30" s="165"/>
      <c r="AF30" s="1"/>
      <c r="AG30" s="1"/>
    </row>
    <row r="31" spans="1:33" ht="18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ht="18" customHeight="1">
      <c r="A32" s="1"/>
      <c r="B32" s="1"/>
      <c r="C32" s="1"/>
      <c r="D32" s="1"/>
      <c r="E32" s="1"/>
      <c r="F32" s="1"/>
      <c r="G32" s="176" t="s">
        <v>32</v>
      </c>
      <c r="H32" s="176"/>
      <c r="I32" s="176"/>
      <c r="J32" s="176"/>
      <c r="K32" s="176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ht="17.25" customHeight="1">
      <c r="A33" s="1"/>
      <c r="B33" s="1"/>
      <c r="C33" s="1"/>
      <c r="D33" s="1"/>
      <c r="E33" s="1"/>
      <c r="F33" s="1"/>
      <c r="G33" s="176"/>
      <c r="H33" s="176"/>
      <c r="I33" s="176"/>
      <c r="J33" s="176"/>
      <c r="K33" s="176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ht="18" customHeight="1">
      <c r="A34" s="1"/>
      <c r="B34" s="1"/>
      <c r="C34" s="1"/>
      <c r="D34" s="1"/>
      <c r="E34" s="1"/>
      <c r="F34" s="1"/>
      <c r="G34" s="176"/>
      <c r="H34" s="176"/>
      <c r="I34" s="176"/>
      <c r="J34" s="176"/>
      <c r="K34" s="176"/>
      <c r="L34" s="1"/>
      <c r="M34" s="1"/>
      <c r="N34" s="1"/>
      <c r="O34" s="1"/>
      <c r="P34" s="174"/>
      <c r="Q34" s="174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ht="7.5" customHeight="1">
      <c r="A35" s="1"/>
      <c r="B35" s="1"/>
      <c r="C35" s="1"/>
      <c r="D35" s="1"/>
      <c r="E35" s="1"/>
      <c r="F35" s="20"/>
      <c r="G35" s="20"/>
      <c r="H35" s="1"/>
      <c r="I35" s="1"/>
      <c r="J35" s="1"/>
      <c r="K35" s="1"/>
      <c r="L35" s="1"/>
      <c r="M35" s="1"/>
      <c r="N35" s="1"/>
      <c r="O35" s="1"/>
      <c r="P35" s="174"/>
      <c r="Q35" s="174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ht="21" customHeight="1">
      <c r="A36" s="1"/>
      <c r="B36" s="1"/>
      <c r="C36" s="1"/>
      <c r="D36" s="1"/>
      <c r="E36" s="1"/>
      <c r="F36" s="20"/>
      <c r="G36" s="20"/>
      <c r="H36" s="1"/>
      <c r="I36" s="1"/>
      <c r="J36" s="1"/>
      <c r="K36" s="1"/>
      <c r="L36" s="1"/>
      <c r="M36" s="1"/>
      <c r="N36" s="1"/>
      <c r="O36" s="1"/>
      <c r="P36" s="174"/>
      <c r="Q36" s="174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37"/>
      <c r="AF36" s="1"/>
      <c r="AG36" s="1"/>
    </row>
    <row r="37" spans="1:33" ht="21" customHeight="1">
      <c r="A37" s="1"/>
      <c r="B37" s="1"/>
      <c r="C37" s="1"/>
      <c r="D37" s="1"/>
      <c r="E37" s="1"/>
      <c r="F37" s="20"/>
      <c r="G37" s="20"/>
      <c r="H37" s="1"/>
      <c r="I37" s="1"/>
      <c r="J37" s="1"/>
      <c r="K37" s="1"/>
      <c r="L37" s="1"/>
      <c r="M37" s="1"/>
      <c r="N37" s="1"/>
      <c r="O37" s="1"/>
      <c r="P37" s="174"/>
      <c r="Q37" s="174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ht="21" customHeight="1">
      <c r="A38" s="1"/>
      <c r="B38" s="1"/>
      <c r="C38" s="1"/>
      <c r="D38" s="1"/>
      <c r="E38" s="1"/>
      <c r="F38" s="20"/>
      <c r="G38" s="20"/>
      <c r="H38" s="1"/>
      <c r="I38" s="1"/>
      <c r="J38" s="1"/>
      <c r="K38" s="79"/>
      <c r="L38" s="2" t="s">
        <v>28</v>
      </c>
      <c r="M38" s="79"/>
      <c r="N38" s="78"/>
      <c r="O38" s="1"/>
      <c r="P38" s="174"/>
      <c r="Q38" s="174"/>
      <c r="R38" s="1"/>
      <c r="S38" s="1"/>
      <c r="T38" s="1"/>
      <c r="U38" s="188" t="s">
        <v>0</v>
      </c>
      <c r="V38" s="188"/>
      <c r="W38" s="188"/>
      <c r="X38" s="188"/>
      <c r="Y38" s="1"/>
      <c r="Z38" s="1"/>
      <c r="AA38" s="1"/>
      <c r="AB38" s="1"/>
      <c r="AC38" s="1"/>
      <c r="AD38" s="1"/>
      <c r="AE38" s="1"/>
      <c r="AF38" s="1"/>
      <c r="AG38" s="1"/>
    </row>
    <row r="39" spans="1:33" ht="7.5" customHeight="1" thickBot="1">
      <c r="A39" s="1"/>
      <c r="B39" s="1"/>
      <c r="C39" s="1"/>
      <c r="D39" s="1"/>
      <c r="E39" s="1"/>
      <c r="F39" s="92"/>
      <c r="G39" s="20"/>
      <c r="H39" s="1"/>
      <c r="I39" s="1"/>
      <c r="J39" s="1"/>
      <c r="K39" s="77"/>
      <c r="L39" s="77"/>
      <c r="M39" s="77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ht="21" customHeight="1">
      <c r="A40" s="1"/>
      <c r="B40" s="7"/>
      <c r="C40" s="89" t="s">
        <v>14</v>
      </c>
      <c r="D40" s="90"/>
      <c r="E40" s="91" t="s">
        <v>15</v>
      </c>
      <c r="F40" s="48"/>
      <c r="G40" s="49"/>
      <c r="H40" s="76"/>
      <c r="I40" s="76"/>
      <c r="J40" s="76"/>
      <c r="K40" s="54"/>
      <c r="L40" s="86">
        <v>0</v>
      </c>
      <c r="M40" s="4" t="s">
        <v>5</v>
      </c>
      <c r="N40" s="1"/>
      <c r="O40" s="1"/>
      <c r="P40" s="1"/>
      <c r="Q40" s="1"/>
      <c r="R40" s="1"/>
      <c r="S40" s="1"/>
      <c r="T40" s="1"/>
      <c r="U40" s="177">
        <f>F25+M25+V25+AD25+L40+L47</f>
        <v>0</v>
      </c>
      <c r="V40" s="178"/>
      <c r="W40" s="178"/>
      <c r="X40" s="179"/>
      <c r="Y40" s="4" t="s">
        <v>5</v>
      </c>
      <c r="Z40" s="1"/>
      <c r="AA40" s="1"/>
      <c r="AB40" s="1"/>
      <c r="AC40" s="1"/>
      <c r="AD40" s="1"/>
      <c r="AE40" s="1"/>
      <c r="AF40" s="1"/>
      <c r="AG40" s="1"/>
    </row>
    <row r="41" spans="1:33" ht="21" customHeight="1" thickBot="1">
      <c r="A41" s="1"/>
      <c r="B41" s="136" t="s">
        <v>27</v>
      </c>
      <c r="C41" s="83">
        <v>0</v>
      </c>
      <c r="D41" s="6"/>
      <c r="E41" s="34">
        <f>D25+C41</f>
        <v>0</v>
      </c>
      <c r="F41" s="137" t="s">
        <v>27</v>
      </c>
      <c r="G41" s="54"/>
      <c r="H41" s="76"/>
      <c r="I41" s="76"/>
      <c r="J41" s="76"/>
      <c r="K41" s="50"/>
      <c r="L41" s="87">
        <v>0</v>
      </c>
      <c r="M41" s="4" t="s">
        <v>13</v>
      </c>
      <c r="N41" s="1"/>
      <c r="O41" s="1"/>
      <c r="P41" s="1"/>
      <c r="Q41" s="1"/>
      <c r="R41" s="33"/>
      <c r="S41" s="33"/>
      <c r="T41" s="33"/>
      <c r="U41" s="197">
        <f>SUM(M26:N29,V26:W29,AD26:AE29,L41,L48)</f>
        <v>0</v>
      </c>
      <c r="V41" s="198"/>
      <c r="W41" s="198"/>
      <c r="X41" s="199"/>
      <c r="Y41" s="4" t="s">
        <v>10</v>
      </c>
      <c r="Z41" s="33"/>
      <c r="AA41" s="33"/>
      <c r="AB41" s="33"/>
      <c r="AC41" s="1"/>
      <c r="AD41" s="1"/>
      <c r="AE41" s="1"/>
      <c r="AF41" s="1"/>
      <c r="AG41" s="1"/>
    </row>
    <row r="42" spans="1:33" ht="21" customHeight="1" thickBot="1">
      <c r="A42" s="1"/>
      <c r="B42" s="11" t="s">
        <v>13</v>
      </c>
      <c r="C42" s="84">
        <v>0</v>
      </c>
      <c r="D42" s="6"/>
      <c r="E42" s="36">
        <f>SUM(D26:D29,C42)</f>
        <v>0</v>
      </c>
      <c r="F42" s="12" t="s">
        <v>13</v>
      </c>
      <c r="G42" s="54"/>
      <c r="H42" s="175" t="s">
        <v>33</v>
      </c>
      <c r="I42" s="175"/>
      <c r="J42" s="175"/>
      <c r="K42" s="175"/>
      <c r="L42" s="74">
        <f>SUM(L47:P48)</f>
        <v>0</v>
      </c>
      <c r="M42" s="50"/>
      <c r="N42" s="1"/>
      <c r="O42" s="1"/>
      <c r="P42" s="1"/>
      <c r="Q42" s="1"/>
      <c r="R42" s="1"/>
      <c r="S42" s="1"/>
      <c r="T42" s="1"/>
      <c r="U42" s="194">
        <f>F30+M30+V30+AD30+L42+L49</f>
        <v>0</v>
      </c>
      <c r="V42" s="195"/>
      <c r="W42" s="195"/>
      <c r="X42" s="196"/>
      <c r="Y42" s="1"/>
      <c r="Z42" s="1"/>
      <c r="AA42" s="1"/>
      <c r="AB42" s="1"/>
      <c r="AC42" s="1"/>
      <c r="AD42" s="1"/>
      <c r="AE42" s="1"/>
      <c r="AF42" s="1"/>
      <c r="AG42" s="1"/>
    </row>
    <row r="43" spans="1:33" ht="21" customHeight="1" thickBot="1">
      <c r="A43" s="1"/>
      <c r="B43" s="9"/>
      <c r="C43" s="35">
        <f>SUM(C41:C42)</f>
        <v>0</v>
      </c>
      <c r="D43" s="6"/>
      <c r="E43" s="35">
        <f>SUM(E41:E42)</f>
        <v>0</v>
      </c>
      <c r="F43" s="10"/>
      <c r="G43" s="5"/>
      <c r="H43" s="175"/>
      <c r="I43" s="175"/>
      <c r="J43" s="175"/>
      <c r="K43" s="175"/>
      <c r="L43" s="50"/>
      <c r="M43" s="58"/>
      <c r="N43" s="50"/>
      <c r="O43" s="50"/>
      <c r="P43" s="50"/>
      <c r="Q43" s="50"/>
      <c r="R43" s="50"/>
      <c r="S43" s="50"/>
      <c r="T43" s="1"/>
      <c r="U43" s="1"/>
      <c r="V43" s="1"/>
      <c r="W43" s="1"/>
      <c r="X43" s="1"/>
      <c r="Y43" s="1"/>
      <c r="Z43" s="1"/>
      <c r="AA43" s="2"/>
      <c r="AB43" s="2"/>
      <c r="AC43" s="2"/>
      <c r="AD43" s="2"/>
      <c r="AE43" s="2"/>
      <c r="AF43" s="1"/>
      <c r="AG43" s="1"/>
    </row>
    <row r="44" spans="1:33" ht="7.5" customHeight="1" thickBot="1">
      <c r="A44" s="1"/>
      <c r="B44" s="45"/>
      <c r="C44" s="46"/>
      <c r="D44" s="46"/>
      <c r="E44" s="46"/>
      <c r="F44" s="47"/>
      <c r="G44" s="5"/>
      <c r="H44" s="76"/>
      <c r="I44" s="76"/>
      <c r="J44" s="76"/>
      <c r="K44" s="76"/>
      <c r="L44" s="50"/>
      <c r="M44" s="2"/>
      <c r="N44" s="2"/>
      <c r="O44" s="50"/>
      <c r="P44" s="50"/>
      <c r="Q44" s="50"/>
      <c r="R44" s="50"/>
      <c r="S44" s="50"/>
      <c r="T44" s="1"/>
      <c r="U44" s="1"/>
      <c r="V44" s="1"/>
      <c r="W44" s="1"/>
      <c r="X44" s="1"/>
      <c r="Y44" s="1"/>
      <c r="Z44" s="1"/>
      <c r="AA44" s="2"/>
      <c r="AB44" s="2"/>
      <c r="AC44" s="2"/>
      <c r="AD44" s="2"/>
      <c r="AE44" s="2"/>
      <c r="AF44" s="1"/>
      <c r="AG44" s="1"/>
    </row>
    <row r="45" spans="1:33" ht="21" customHeight="1">
      <c r="A45" s="1"/>
      <c r="B45" s="65"/>
      <c r="C45" s="66"/>
      <c r="D45" s="1"/>
      <c r="E45" s="65"/>
      <c r="F45" s="65"/>
      <c r="G45" s="5"/>
      <c r="H45" s="50"/>
      <c r="I45" s="50"/>
      <c r="J45" s="50"/>
      <c r="K45" s="50"/>
      <c r="L45" s="2" t="s">
        <v>34</v>
      </c>
      <c r="M45" s="50"/>
      <c r="N45" s="50"/>
      <c r="O45" s="50"/>
      <c r="P45" s="50"/>
      <c r="Q45" s="50"/>
      <c r="R45" s="50"/>
      <c r="S45" s="50"/>
      <c r="T45" s="1"/>
      <c r="U45" s="1"/>
      <c r="V45" s="1"/>
      <c r="W45" s="1"/>
      <c r="X45" s="1"/>
      <c r="Y45" s="1"/>
      <c r="Z45" s="1"/>
      <c r="AA45" s="156" t="s">
        <v>31</v>
      </c>
      <c r="AB45" s="156"/>
      <c r="AC45" s="156"/>
      <c r="AD45" s="156"/>
      <c r="AE45" s="156"/>
      <c r="AF45" s="1"/>
      <c r="AG45" s="1"/>
    </row>
    <row r="46" spans="1:33" ht="7.5" customHeight="1">
      <c r="A46" s="1"/>
      <c r="B46" s="175" t="s">
        <v>39</v>
      </c>
      <c r="C46" s="175"/>
      <c r="D46" s="187" t="s">
        <v>70</v>
      </c>
      <c r="E46" s="187"/>
      <c r="F46" s="187"/>
      <c r="G46" s="5"/>
      <c r="H46" s="5"/>
      <c r="I46" s="5"/>
      <c r="J46" s="5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33" ht="21" customHeight="1">
      <c r="A47" s="1"/>
      <c r="B47" s="175"/>
      <c r="C47" s="175"/>
      <c r="D47" s="187"/>
      <c r="E47" s="187"/>
      <c r="F47" s="187"/>
      <c r="G47" s="1"/>
      <c r="H47" s="1"/>
      <c r="I47" s="1"/>
      <c r="J47" s="1"/>
      <c r="K47" s="79"/>
      <c r="L47" s="86">
        <v>0</v>
      </c>
      <c r="M47" s="4" t="s">
        <v>5</v>
      </c>
      <c r="N47" s="79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86">
        <v>0</v>
      </c>
      <c r="AD47" s="4" t="s">
        <v>5</v>
      </c>
      <c r="AE47" s="1"/>
      <c r="AF47" s="1"/>
      <c r="AG47" s="1"/>
    </row>
    <row r="48" spans="1:33" ht="21" customHeight="1" thickBot="1">
      <c r="A48" s="1"/>
      <c r="B48" s="175"/>
      <c r="C48" s="175"/>
      <c r="D48" s="1"/>
      <c r="E48" s="138"/>
      <c r="F48" s="138"/>
      <c r="G48" s="1"/>
      <c r="H48" s="1"/>
      <c r="I48" s="1"/>
      <c r="J48" s="1"/>
      <c r="K48" s="54"/>
      <c r="L48" s="87">
        <v>0</v>
      </c>
      <c r="M48" s="4" t="s">
        <v>13</v>
      </c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85">
        <v>0</v>
      </c>
      <c r="AD48" s="4" t="s">
        <v>13</v>
      </c>
      <c r="AE48" s="1"/>
      <c r="AF48" s="1"/>
      <c r="AG48" s="1"/>
    </row>
    <row r="49" spans="1:33" ht="21" customHeight="1" thickBot="1">
      <c r="A49" s="1"/>
      <c r="B49" s="1"/>
      <c r="C49" s="1"/>
      <c r="D49" s="1"/>
      <c r="E49" s="1"/>
      <c r="F49" s="1"/>
      <c r="G49" s="76"/>
      <c r="H49" s="175" t="s">
        <v>35</v>
      </c>
      <c r="I49" s="175"/>
      <c r="J49" s="175"/>
      <c r="K49" s="175"/>
      <c r="L49" s="74">
        <f>SUM(L54:P55)</f>
        <v>0</v>
      </c>
      <c r="M49" s="58"/>
      <c r="N49" s="1"/>
      <c r="O49" s="1"/>
      <c r="P49" s="1"/>
      <c r="Q49" s="1"/>
      <c r="R49" s="58"/>
      <c r="S49" s="58"/>
      <c r="T49" s="58"/>
      <c r="U49" s="1"/>
      <c r="V49" s="1"/>
      <c r="W49" s="1"/>
      <c r="X49" s="170" t="s">
        <v>29</v>
      </c>
      <c r="Y49" s="170"/>
      <c r="Z49" s="170"/>
      <c r="AA49" s="170"/>
      <c r="AB49" s="1"/>
      <c r="AC49" s="73">
        <f>SUM(AC47:AC48)</f>
        <v>0</v>
      </c>
      <c r="AD49" s="1"/>
      <c r="AE49" s="1"/>
      <c r="AF49" s="1"/>
      <c r="AG49" s="1"/>
    </row>
    <row r="50" spans="1:33" ht="21" customHeight="1">
      <c r="A50" s="1"/>
      <c r="B50" s="1"/>
      <c r="C50" s="1"/>
      <c r="D50" s="1"/>
      <c r="E50" s="1"/>
      <c r="F50" s="1"/>
      <c r="G50" s="76"/>
      <c r="H50" s="175"/>
      <c r="I50" s="175"/>
      <c r="J50" s="175"/>
      <c r="K50" s="175"/>
      <c r="L50" s="1"/>
      <c r="M50" s="1"/>
      <c r="N50" s="1"/>
      <c r="O50" s="1"/>
      <c r="P50" s="1"/>
      <c r="Q50" s="58"/>
      <c r="R50" s="58"/>
      <c r="S50" s="58"/>
      <c r="T50" s="58"/>
      <c r="U50" s="1"/>
      <c r="V50" s="1"/>
      <c r="W50" s="1"/>
      <c r="X50" s="170"/>
      <c r="Y50" s="170"/>
      <c r="Z50" s="170"/>
      <c r="AA50" s="170"/>
      <c r="AB50" s="1"/>
      <c r="AC50" s="1"/>
      <c r="AD50" s="1"/>
      <c r="AE50" s="1"/>
      <c r="AF50" s="1"/>
      <c r="AG50" s="1"/>
    </row>
    <row r="51" spans="1:33" ht="21" customHeight="1">
      <c r="A51" s="1"/>
      <c r="B51" s="1"/>
      <c r="C51" s="1"/>
      <c r="D51" s="1"/>
      <c r="E51" s="1"/>
      <c r="F51" s="1"/>
      <c r="G51" s="76"/>
      <c r="H51" s="72"/>
      <c r="I51" s="72"/>
      <c r="J51" s="72"/>
      <c r="K51" s="72"/>
      <c r="L51" s="1"/>
      <c r="M51" s="1"/>
      <c r="N51" s="1"/>
      <c r="O51" s="1"/>
      <c r="P51" s="1"/>
      <c r="Q51" s="58"/>
      <c r="R51" s="58"/>
      <c r="S51" s="58"/>
      <c r="T51" s="58"/>
      <c r="U51" s="1"/>
      <c r="V51" s="1"/>
      <c r="W51" s="1"/>
      <c r="X51" s="63"/>
      <c r="Y51" s="63"/>
      <c r="Z51" s="63"/>
      <c r="AA51" s="63"/>
      <c r="AB51" s="1"/>
      <c r="AC51" s="1"/>
      <c r="AD51" s="1"/>
      <c r="AE51" s="1"/>
      <c r="AF51" s="1"/>
      <c r="AG51" s="1"/>
    </row>
    <row r="52" spans="1:33" ht="18" customHeight="1">
      <c r="A52" s="1"/>
      <c r="B52" s="139" t="s">
        <v>80</v>
      </c>
      <c r="C52" s="123"/>
      <c r="D52" s="123"/>
      <c r="E52" s="123"/>
      <c r="F52" s="123"/>
      <c r="G52" s="124"/>
      <c r="H52" s="124"/>
      <c r="I52" s="124"/>
      <c r="J52" s="124"/>
      <c r="K52" s="124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"/>
      <c r="Z52" s="1"/>
      <c r="AA52" s="1"/>
      <c r="AB52" s="1"/>
      <c r="AC52" s="1"/>
      <c r="AD52" s="1"/>
      <c r="AE52" s="1"/>
      <c r="AF52" s="1"/>
      <c r="AG52" s="1"/>
    </row>
    <row r="53" spans="1:33" ht="12.75">
      <c r="A53" s="3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</sheetData>
  <sheetProtection sheet="1" scenarios="1" selectLockedCells="1"/>
  <mergeCells count="79">
    <mergeCell ref="I4:W4"/>
    <mergeCell ref="P36:Q38"/>
    <mergeCell ref="V30:W30"/>
    <mergeCell ref="M29:N29"/>
    <mergeCell ref="T23:X23"/>
    <mergeCell ref="N6:Q6"/>
    <mergeCell ref="S17:V17"/>
    <mergeCell ref="M28:N28"/>
    <mergeCell ref="J27:K29"/>
    <mergeCell ref="I3:W3"/>
    <mergeCell ref="D46:F47"/>
    <mergeCell ref="U38:X38"/>
    <mergeCell ref="N8:Q8"/>
    <mergeCell ref="N9:Q9"/>
    <mergeCell ref="N10:Q10"/>
    <mergeCell ref="U42:X42"/>
    <mergeCell ref="U41:X41"/>
    <mergeCell ref="V27:W27"/>
    <mergeCell ref="J25:K26"/>
    <mergeCell ref="B46:C48"/>
    <mergeCell ref="AB14:AD14"/>
    <mergeCell ref="S14:V14"/>
    <mergeCell ref="L23:P23"/>
    <mergeCell ref="AB18:AD18"/>
    <mergeCell ref="AC23:AF23"/>
    <mergeCell ref="P34:Q35"/>
    <mergeCell ref="M25:N25"/>
    <mergeCell ref="R27:S29"/>
    <mergeCell ref="S18:V18"/>
    <mergeCell ref="A1:D1"/>
    <mergeCell ref="G16:J16"/>
    <mergeCell ref="G14:J14"/>
    <mergeCell ref="R30:S30"/>
    <mergeCell ref="R23:S23"/>
    <mergeCell ref="S16:V16"/>
    <mergeCell ref="F30:G30"/>
    <mergeCell ref="I27:I29"/>
    <mergeCell ref="P25:Q26"/>
    <mergeCell ref="F25:G25"/>
    <mergeCell ref="H49:K50"/>
    <mergeCell ref="H42:K43"/>
    <mergeCell ref="V25:W25"/>
    <mergeCell ref="V26:W26"/>
    <mergeCell ref="M30:N30"/>
    <mergeCell ref="G32:K34"/>
    <mergeCell ref="Q27:Q29"/>
    <mergeCell ref="U40:X40"/>
    <mergeCell ref="M26:N26"/>
    <mergeCell ref="L27:L29"/>
    <mergeCell ref="AD26:AE26"/>
    <mergeCell ref="X49:AA50"/>
    <mergeCell ref="AD27:AE27"/>
    <mergeCell ref="AD29:AE29"/>
    <mergeCell ref="AA30:AB30"/>
    <mergeCell ref="AD30:AE30"/>
    <mergeCell ref="AA27:AB29"/>
    <mergeCell ref="Z27:Z29"/>
    <mergeCell ref="Y25:Z26"/>
    <mergeCell ref="AA45:AE45"/>
    <mergeCell ref="F28:G28"/>
    <mergeCell ref="I25:I26"/>
    <mergeCell ref="AA25:AB26"/>
    <mergeCell ref="R25:S26"/>
    <mergeCell ref="AD25:AE25"/>
    <mergeCell ref="J30:K30"/>
    <mergeCell ref="AD28:AE28"/>
    <mergeCell ref="V29:W29"/>
    <mergeCell ref="V28:W28"/>
    <mergeCell ref="M27:N27"/>
    <mergeCell ref="AB16:AD16"/>
    <mergeCell ref="AB17:AD17"/>
    <mergeCell ref="G17:J17"/>
    <mergeCell ref="G18:J18"/>
    <mergeCell ref="AA23:AB23"/>
    <mergeCell ref="F29:G29"/>
    <mergeCell ref="F26:G26"/>
    <mergeCell ref="J23:K23"/>
    <mergeCell ref="F27:G27"/>
    <mergeCell ref="L25:L2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360" verticalDpi="360" orientation="landscape" paperSize="9" scale="60" r:id="rId4"/>
  <ignoredErrors>
    <ignoredError sqref="M28" unlockedFormula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W55"/>
  <sheetViews>
    <sheetView showRowColHeaders="0" tabSelected="1" zoomScalePageLayoutView="0" workbookViewId="0" topLeftCell="A7">
      <selection activeCell="E46" sqref="E46"/>
    </sheetView>
  </sheetViews>
  <sheetFormatPr defaultColWidth="11.421875" defaultRowHeight="12.75"/>
  <cols>
    <col min="1" max="1" width="3.57421875" style="0" customWidth="1"/>
    <col min="2" max="2" width="2.8515625" style="0" customWidth="1"/>
    <col min="3" max="9" width="12.140625" style="0" customWidth="1"/>
    <col min="10" max="10" width="3.57421875" style="0" customWidth="1"/>
    <col min="11" max="12" width="8.57421875" style="0" customWidth="1"/>
    <col min="13" max="13" width="3.57421875" style="0" customWidth="1"/>
    <col min="14" max="19" width="12.140625" style="0" customWidth="1"/>
    <col min="20" max="20" width="8.57421875" style="0" customWidth="1"/>
    <col min="21" max="22" width="12.140625" style="0" customWidth="1"/>
    <col min="23" max="23" width="3.57421875" style="0" customWidth="1"/>
  </cols>
  <sheetData>
    <row r="1" spans="1:23" ht="9" customHeight="1">
      <c r="A1" s="181"/>
      <c r="B1" s="181"/>
      <c r="C1" s="18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3"/>
      <c r="V1" s="13"/>
      <c r="W1" s="1"/>
    </row>
    <row r="2" spans="1:23" ht="15" customHeight="1" thickBot="1">
      <c r="A2" s="14"/>
      <c r="B2" s="14"/>
      <c r="C2" s="14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4"/>
      <c r="U2" s="13"/>
      <c r="V2" s="110" t="s">
        <v>1</v>
      </c>
      <c r="W2" s="1"/>
    </row>
    <row r="3" spans="1:23" ht="18" customHeight="1" thickBot="1">
      <c r="A3" s="14"/>
      <c r="B3" s="14"/>
      <c r="C3" s="14"/>
      <c r="D3" s="186" t="s">
        <v>2</v>
      </c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4"/>
      <c r="U3" s="16"/>
      <c r="V3" s="132" t="s">
        <v>59</v>
      </c>
      <c r="W3" s="1"/>
    </row>
    <row r="4" spans="1:23" ht="18" customHeight="1">
      <c r="A4" s="14"/>
      <c r="B4" s="14"/>
      <c r="C4" s="14"/>
      <c r="D4" s="32"/>
      <c r="E4" s="32"/>
      <c r="F4" s="32"/>
      <c r="G4" s="32"/>
      <c r="H4" s="32"/>
      <c r="I4" s="186" t="s">
        <v>16</v>
      </c>
      <c r="J4" s="186"/>
      <c r="K4" s="186"/>
      <c r="L4" s="186"/>
      <c r="M4" s="186"/>
      <c r="N4" s="186"/>
      <c r="O4" s="32"/>
      <c r="P4" s="32"/>
      <c r="Q4" s="32"/>
      <c r="R4" s="32"/>
      <c r="S4" s="32"/>
      <c r="T4" s="14"/>
      <c r="U4" s="14"/>
      <c r="V4" s="44"/>
      <c r="W4" s="1"/>
    </row>
    <row r="5" spans="1:23" ht="12" customHeight="1">
      <c r="A5" s="14"/>
      <c r="B5" s="14"/>
      <c r="C5" s="14"/>
      <c r="D5" s="14"/>
      <c r="E5" s="14"/>
      <c r="F5" s="14"/>
      <c r="G5" s="14"/>
      <c r="H5" s="14"/>
      <c r="I5" s="14"/>
      <c r="J5" s="15"/>
      <c r="K5" s="15"/>
      <c r="L5" s="15"/>
      <c r="M5" s="15"/>
      <c r="N5" s="15"/>
      <c r="O5" s="14"/>
      <c r="P5" s="14"/>
      <c r="Q5" s="14"/>
      <c r="R5" s="14"/>
      <c r="S5" s="239"/>
      <c r="T5" s="239"/>
      <c r="U5" s="239"/>
      <c r="V5" s="239"/>
      <c r="W5" s="1"/>
    </row>
    <row r="6" spans="1:23" ht="18" customHeight="1">
      <c r="A6" s="14"/>
      <c r="B6" s="14"/>
      <c r="C6" s="14"/>
      <c r="D6" s="14"/>
      <c r="E6" s="14"/>
      <c r="F6" s="17"/>
      <c r="G6" s="144" t="str">
        <f>"réserves au 31/12/2012 = immobilisations brutes + stocks + fonds disponibles = "&amp;'2012avantRCBC'!N10&amp;" €"</f>
        <v>réserves au 31/12/2012 = immobilisations brutes + stocks + fonds disponibles = 0 €</v>
      </c>
      <c r="H6" s="130"/>
      <c r="I6" s="14"/>
      <c r="J6" s="18"/>
      <c r="K6" s="15"/>
      <c r="L6" s="15"/>
      <c r="M6" s="15"/>
      <c r="N6" s="15"/>
      <c r="O6" s="14"/>
      <c r="P6" s="221" t="s">
        <v>58</v>
      </c>
      <c r="Q6" s="221"/>
      <c r="R6" s="221"/>
      <c r="S6" s="221"/>
      <c r="T6" s="221"/>
      <c r="U6" s="221"/>
      <c r="V6" s="125"/>
      <c r="W6" s="1"/>
    </row>
    <row r="7" spans="1:23" ht="18" customHeight="1">
      <c r="A7" s="14"/>
      <c r="B7" s="14"/>
      <c r="C7" s="14"/>
      <c r="D7" s="14"/>
      <c r="E7" s="14"/>
      <c r="F7" s="17"/>
      <c r="G7" s="145" t="str">
        <f>"réserves au 01/01/2013 = immobilisations nettes + stocks + fonds disponibles = "&amp;J12&amp;" €"</f>
        <v>réserves au 01/01/2013 = immobilisations nettes + stocks + fonds disponibles = 0 €</v>
      </c>
      <c r="H7" s="42"/>
      <c r="I7" s="14"/>
      <c r="J7" s="18"/>
      <c r="K7" s="15"/>
      <c r="L7" s="15"/>
      <c r="M7" s="15"/>
      <c r="N7" s="15"/>
      <c r="O7" s="14"/>
      <c r="P7" s="221"/>
      <c r="Q7" s="221"/>
      <c r="R7" s="221"/>
      <c r="S7" s="221"/>
      <c r="T7" s="221"/>
      <c r="U7" s="221"/>
      <c r="V7" s="125"/>
      <c r="W7" s="1"/>
    </row>
    <row r="8" spans="1:23" ht="18" customHeight="1">
      <c r="A8" s="1"/>
      <c r="B8" s="1"/>
      <c r="C8" s="1"/>
      <c r="D8" s="1"/>
      <c r="E8" s="1"/>
      <c r="F8" s="1"/>
      <c r="G8" s="145" t="str">
        <f>"différence = "&amp;'2012avantRCBC'!N10&amp;" - "&amp;J12&amp;" = "&amp;-'2012avantRCBC'!C43&amp;" € = dépréciations au 31/12/2012"</f>
        <v>différence = 0 - 0 = 0 € = dépréciations au 31/12/2012</v>
      </c>
      <c r="H8" s="128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20"/>
      <c r="U8" s="119"/>
      <c r="V8" s="1"/>
      <c r="W8" s="1"/>
    </row>
    <row r="9" spans="1:23" ht="12" customHeight="1">
      <c r="A9" s="1"/>
      <c r="B9" s="1"/>
      <c r="C9" s="19"/>
      <c r="D9" s="20"/>
      <c r="E9" s="20"/>
      <c r="F9" s="20"/>
      <c r="G9" s="20"/>
      <c r="H9" s="20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20"/>
      <c r="V9" s="1"/>
      <c r="W9" s="1"/>
    </row>
    <row r="10" spans="1:23" ht="15" customHeight="1">
      <c r="A10" s="1"/>
      <c r="B10" s="1"/>
      <c r="C10" s="1"/>
      <c r="D10" s="1"/>
      <c r="E10" s="1"/>
      <c r="F10" s="1"/>
      <c r="G10" s="1"/>
      <c r="H10" s="1"/>
      <c r="I10" s="1"/>
      <c r="J10" s="202" t="s">
        <v>24</v>
      </c>
      <c r="K10" s="202"/>
      <c r="L10" s="202"/>
      <c r="M10" s="202"/>
      <c r="N10" s="57"/>
      <c r="O10" s="1"/>
      <c r="P10" s="1"/>
      <c r="Q10" s="1"/>
      <c r="R10" s="1"/>
      <c r="S10" s="1"/>
      <c r="T10" s="1"/>
      <c r="U10" s="131"/>
      <c r="V10" s="1"/>
      <c r="W10" s="1"/>
    </row>
    <row r="11" spans="1:23" ht="7.5" customHeight="1">
      <c r="A11" s="1"/>
      <c r="B11" s="1"/>
      <c r="C11" s="1"/>
      <c r="D11" s="1"/>
      <c r="E11" s="1"/>
      <c r="F11" s="1"/>
      <c r="G11" s="1"/>
      <c r="H11" s="1"/>
      <c r="I11" s="1"/>
      <c r="J11" s="2"/>
      <c r="K11" s="2"/>
      <c r="L11" s="2"/>
      <c r="M11" s="2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18" customHeight="1">
      <c r="A12" s="1"/>
      <c r="B12" s="1"/>
      <c r="C12" s="1"/>
      <c r="D12" s="1"/>
      <c r="E12" s="1"/>
      <c r="F12" s="1"/>
      <c r="G12" s="1"/>
      <c r="H12" s="1"/>
      <c r="I12" s="3" t="s">
        <v>11</v>
      </c>
      <c r="J12" s="211">
        <f>F19+I19+N19+Q19</f>
        <v>0</v>
      </c>
      <c r="K12" s="212"/>
      <c r="L12" s="212"/>
      <c r="M12" s="213"/>
      <c r="N12" s="1"/>
      <c r="O12" s="21"/>
      <c r="P12" s="21"/>
      <c r="Q12" s="21"/>
      <c r="R12" s="1"/>
      <c r="S12" s="1"/>
      <c r="T12" s="1"/>
      <c r="U12" s="1"/>
      <c r="V12" s="1"/>
      <c r="W12" s="1"/>
    </row>
    <row r="13" spans="1:23" ht="18" customHeight="1" thickBot="1">
      <c r="A13" s="1"/>
      <c r="B13" s="1"/>
      <c r="C13" s="1"/>
      <c r="D13" s="1"/>
      <c r="E13" s="1"/>
      <c r="F13" s="1"/>
      <c r="G13" s="1"/>
      <c r="H13" s="1"/>
      <c r="I13" s="3" t="s">
        <v>7</v>
      </c>
      <c r="J13" s="214">
        <v>0</v>
      </c>
      <c r="K13" s="215"/>
      <c r="L13" s="215"/>
      <c r="M13" s="216"/>
      <c r="N13" s="1"/>
      <c r="O13" s="21"/>
      <c r="P13" s="21"/>
      <c r="Q13" s="21"/>
      <c r="R13" s="1"/>
      <c r="S13" s="1"/>
      <c r="T13" s="119" t="s">
        <v>60</v>
      </c>
      <c r="U13" s="1"/>
      <c r="V13" s="1"/>
      <c r="W13" s="1"/>
    </row>
    <row r="14" spans="1:23" ht="18" customHeight="1" thickBot="1">
      <c r="A14" s="1"/>
      <c r="B14" s="1"/>
      <c r="C14" s="1"/>
      <c r="D14" s="1"/>
      <c r="E14" s="1"/>
      <c r="F14" s="1"/>
      <c r="G14" s="1"/>
      <c r="H14" s="1"/>
      <c r="I14" s="1"/>
      <c r="J14" s="217">
        <f>F24+I24+N24+Q24</f>
        <v>0</v>
      </c>
      <c r="K14" s="218"/>
      <c r="L14" s="218"/>
      <c r="M14" s="219"/>
      <c r="N14" s="1"/>
      <c r="O14" s="21"/>
      <c r="P14" s="21"/>
      <c r="Q14" s="42"/>
      <c r="R14" s="42"/>
      <c r="S14" s="39"/>
      <c r="T14" s="120" t="s">
        <v>61</v>
      </c>
      <c r="U14" s="1"/>
      <c r="V14" s="1"/>
      <c r="W14" s="1"/>
    </row>
    <row r="15" spans="1:23" ht="15" customHeight="1">
      <c r="A15" s="1"/>
      <c r="B15" s="1"/>
      <c r="C15" s="1"/>
      <c r="D15" s="1"/>
      <c r="E15" s="1"/>
      <c r="F15" s="1"/>
      <c r="G15" s="1"/>
      <c r="H15" s="1"/>
      <c r="I15" s="1"/>
      <c r="J15" s="25"/>
      <c r="K15" s="25"/>
      <c r="L15" s="25"/>
      <c r="M15" s="25"/>
      <c r="N15" s="1"/>
      <c r="O15" s="1"/>
      <c r="P15" s="1"/>
      <c r="Q15" s="42"/>
      <c r="R15" s="42"/>
      <c r="S15" s="101"/>
      <c r="T15" s="131" t="s">
        <v>62</v>
      </c>
      <c r="U15" s="1"/>
      <c r="V15" s="1"/>
      <c r="W15" s="1"/>
    </row>
    <row r="16" spans="1:23" ht="15" customHeight="1">
      <c r="A16" s="1"/>
      <c r="B16" s="1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22"/>
      <c r="P16" s="22"/>
      <c r="Q16" s="22"/>
      <c r="R16" s="22"/>
      <c r="S16" s="1"/>
      <c r="T16" s="1"/>
      <c r="U16" s="1"/>
      <c r="V16" s="1"/>
      <c r="W16" s="1"/>
    </row>
    <row r="17" spans="1:23" ht="18" customHeight="1">
      <c r="A17" s="1"/>
      <c r="B17" s="29"/>
      <c r="C17" s="2"/>
      <c r="D17" s="29"/>
      <c r="E17" s="29"/>
      <c r="F17" s="2" t="s">
        <v>8</v>
      </c>
      <c r="G17" s="29"/>
      <c r="H17" s="29"/>
      <c r="I17" s="2" t="s">
        <v>30</v>
      </c>
      <c r="J17" s="1"/>
      <c r="K17" s="1"/>
      <c r="L17" s="1"/>
      <c r="M17" s="1"/>
      <c r="N17" s="2" t="s">
        <v>9</v>
      </c>
      <c r="O17" s="2"/>
      <c r="P17" s="2"/>
      <c r="Q17" s="2" t="s">
        <v>4</v>
      </c>
      <c r="R17" s="2"/>
      <c r="S17" s="1"/>
      <c r="T17" s="1"/>
      <c r="U17" s="1"/>
      <c r="V17" s="1"/>
      <c r="W17" s="1"/>
    </row>
    <row r="18" spans="1:23" ht="7.5" customHeight="1">
      <c r="A18" s="1"/>
      <c r="B18" s="29"/>
      <c r="C18" s="24"/>
      <c r="D18" s="29"/>
      <c r="E18" s="29"/>
      <c r="F18" s="29"/>
      <c r="G18" s="29"/>
      <c r="H18" s="29"/>
      <c r="I18" s="29"/>
      <c r="J18" s="1"/>
      <c r="K18" s="1"/>
      <c r="L18" s="1"/>
      <c r="M18" s="1"/>
      <c r="N18" s="23"/>
      <c r="O18" s="24"/>
      <c r="P18" s="24"/>
      <c r="Q18" s="24"/>
      <c r="R18" s="24"/>
      <c r="S18" s="1"/>
      <c r="T18" s="1"/>
      <c r="U18" s="1"/>
      <c r="V18" s="1"/>
      <c r="W18" s="1"/>
    </row>
    <row r="19" spans="1:23" ht="18" customHeight="1">
      <c r="A19" s="1"/>
      <c r="B19" s="2"/>
      <c r="C19" s="2"/>
      <c r="D19" s="29"/>
      <c r="E19" s="241" t="s">
        <v>16</v>
      </c>
      <c r="F19" s="223">
        <f>'2012avantRCBC'!E43</f>
        <v>0</v>
      </c>
      <c r="G19" s="67"/>
      <c r="H19" s="29"/>
      <c r="I19" s="223">
        <f>'2012avantRCBC'!F30</f>
        <v>0</v>
      </c>
      <c r="J19" s="205" t="s">
        <v>16</v>
      </c>
      <c r="K19" s="206"/>
      <c r="L19" s="174" t="s">
        <v>16</v>
      </c>
      <c r="M19" s="160"/>
      <c r="N19" s="223">
        <f>'2012avantRCBC'!J30+'2012avantRCBC'!R30+'2012avantRCBC'!AA30</f>
        <v>0</v>
      </c>
      <c r="O19" s="27"/>
      <c r="P19" s="27"/>
      <c r="Q19" s="75">
        <f>S28+U28</f>
        <v>0</v>
      </c>
      <c r="R19" s="53" t="s">
        <v>16</v>
      </c>
      <c r="S19" s="1"/>
      <c r="T19" s="1"/>
      <c r="U19" s="1"/>
      <c r="V19" s="1"/>
      <c r="W19" s="1"/>
    </row>
    <row r="20" spans="1:23" ht="18" customHeight="1">
      <c r="A20" s="1"/>
      <c r="B20" s="2"/>
      <c r="C20" s="2"/>
      <c r="D20" s="29"/>
      <c r="E20" s="241"/>
      <c r="F20" s="223"/>
      <c r="G20" s="67"/>
      <c r="H20" s="29"/>
      <c r="I20" s="223"/>
      <c r="J20" s="205"/>
      <c r="K20" s="206"/>
      <c r="L20" s="174"/>
      <c r="M20" s="160"/>
      <c r="N20" s="223"/>
      <c r="O20" s="27"/>
      <c r="P20" s="27"/>
      <c r="Q20" s="96">
        <f>J13+SUM(F21:F23,I21,N21,Q21:Q23)</f>
        <v>0</v>
      </c>
      <c r="R20" s="53" t="s">
        <v>7</v>
      </c>
      <c r="S20" s="1"/>
      <c r="T20" s="1"/>
      <c r="U20" s="1"/>
      <c r="V20" s="1"/>
      <c r="W20" s="1"/>
    </row>
    <row r="21" spans="1:23" ht="18" customHeight="1">
      <c r="A21" s="1"/>
      <c r="B21" s="2"/>
      <c r="C21" s="2"/>
      <c r="D21" s="29"/>
      <c r="E21" s="3" t="s">
        <v>6</v>
      </c>
      <c r="F21" s="81">
        <v>0</v>
      </c>
      <c r="G21" s="67"/>
      <c r="H21" s="29"/>
      <c r="I21" s="224">
        <v>0</v>
      </c>
      <c r="J21" s="205" t="s">
        <v>40</v>
      </c>
      <c r="K21" s="206"/>
      <c r="L21" s="174" t="s">
        <v>10</v>
      </c>
      <c r="M21" s="160"/>
      <c r="N21" s="224">
        <v>0</v>
      </c>
      <c r="O21" s="27"/>
      <c r="P21" s="27"/>
      <c r="Q21" s="96">
        <f>-F21-F22-F23</f>
        <v>0</v>
      </c>
      <c r="R21" s="53" t="s">
        <v>8</v>
      </c>
      <c r="S21" s="1"/>
      <c r="T21" s="1"/>
      <c r="U21" s="1"/>
      <c r="V21" s="1"/>
      <c r="W21" s="1"/>
    </row>
    <row r="22" spans="1:23" ht="18" customHeight="1">
      <c r="A22" s="1"/>
      <c r="B22" s="2"/>
      <c r="C22" s="2"/>
      <c r="D22" s="29"/>
      <c r="E22" s="3" t="s">
        <v>17</v>
      </c>
      <c r="F22" s="81">
        <v>0</v>
      </c>
      <c r="G22" s="67"/>
      <c r="H22" s="29"/>
      <c r="I22" s="225"/>
      <c r="J22" s="205"/>
      <c r="K22" s="206"/>
      <c r="L22" s="174"/>
      <c r="M22" s="160"/>
      <c r="N22" s="225"/>
      <c r="O22" s="27"/>
      <c r="P22" s="27"/>
      <c r="Q22" s="96">
        <f>-I21</f>
        <v>0</v>
      </c>
      <c r="R22" s="53" t="s">
        <v>30</v>
      </c>
      <c r="S22" s="1"/>
      <c r="T22" s="1"/>
      <c r="U22" s="1"/>
      <c r="V22" s="1"/>
      <c r="W22" s="1"/>
    </row>
    <row r="23" spans="1:23" ht="18" customHeight="1" thickBot="1">
      <c r="A23" s="1"/>
      <c r="B23" s="2"/>
      <c r="C23" s="2"/>
      <c r="D23" s="29"/>
      <c r="E23" s="3" t="s">
        <v>21</v>
      </c>
      <c r="F23" s="82">
        <v>0</v>
      </c>
      <c r="G23" s="67"/>
      <c r="H23" s="29"/>
      <c r="I23" s="225"/>
      <c r="J23" s="205"/>
      <c r="K23" s="206"/>
      <c r="L23" s="174"/>
      <c r="M23" s="160"/>
      <c r="N23" s="225"/>
      <c r="O23" s="27"/>
      <c r="P23" s="27"/>
      <c r="Q23" s="71">
        <f>-N21</f>
        <v>0</v>
      </c>
      <c r="R23" s="53" t="s">
        <v>9</v>
      </c>
      <c r="S23" s="1"/>
      <c r="T23" s="1"/>
      <c r="U23" s="1"/>
      <c r="V23" s="1"/>
      <c r="W23" s="1"/>
    </row>
    <row r="24" spans="1:23" ht="18" customHeight="1" thickBot="1">
      <c r="A24" s="1"/>
      <c r="B24" s="2"/>
      <c r="C24" s="2"/>
      <c r="D24" s="1"/>
      <c r="E24" s="1"/>
      <c r="F24" s="51">
        <f>SUM(F19:F23)</f>
        <v>0</v>
      </c>
      <c r="G24" s="20"/>
      <c r="H24" s="29"/>
      <c r="I24" s="69">
        <f>SUM(I19:I23)</f>
        <v>0</v>
      </c>
      <c r="J24" s="1"/>
      <c r="K24" s="1"/>
      <c r="L24" s="1"/>
      <c r="M24" s="1"/>
      <c r="N24" s="69">
        <f>SUM(N19:N23)</f>
        <v>0</v>
      </c>
      <c r="O24" s="27"/>
      <c r="P24" s="27"/>
      <c r="Q24" s="69">
        <f>SUM(Q19:Q23)</f>
        <v>0</v>
      </c>
      <c r="R24" s="1"/>
      <c r="S24" s="1"/>
      <c r="T24" s="1"/>
      <c r="U24" s="1"/>
      <c r="V24" s="1"/>
      <c r="W24" s="1"/>
    </row>
    <row r="25" spans="1:23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18" customHeight="1" thickBot="1">
      <c r="A26" s="1"/>
      <c r="B26" s="43"/>
      <c r="C26" s="40"/>
      <c r="D26" s="1"/>
      <c r="E26" s="1"/>
      <c r="F26" s="1"/>
      <c r="G26" s="231" t="s">
        <v>32</v>
      </c>
      <c r="H26" s="231"/>
      <c r="I26" s="1"/>
      <c r="J26" s="240" t="s">
        <v>54</v>
      </c>
      <c r="K26" s="240"/>
      <c r="L26" s="240"/>
      <c r="M26" s="240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8" customHeight="1">
      <c r="A27" s="1"/>
      <c r="B27" s="43"/>
      <c r="C27" s="41"/>
      <c r="D27" s="2"/>
      <c r="E27" s="2"/>
      <c r="F27" s="2"/>
      <c r="G27" s="231"/>
      <c r="H27" s="231"/>
      <c r="I27" s="1"/>
      <c r="J27" s="240"/>
      <c r="K27" s="240"/>
      <c r="L27" s="240"/>
      <c r="M27" s="240"/>
      <c r="N27" s="1"/>
      <c r="O27" s="1"/>
      <c r="P27" s="1"/>
      <c r="Q27" s="1"/>
      <c r="R27" s="93"/>
      <c r="S27" s="97" t="s">
        <v>19</v>
      </c>
      <c r="T27" s="8"/>
      <c r="U27" s="97" t="s">
        <v>20</v>
      </c>
      <c r="V27" s="48"/>
      <c r="W27" s="1"/>
    </row>
    <row r="28" spans="1:23" ht="18" customHeight="1">
      <c r="A28" s="1"/>
      <c r="B28" s="1"/>
      <c r="C28" s="1"/>
      <c r="D28" s="2"/>
      <c r="E28" s="1"/>
      <c r="F28" s="4"/>
      <c r="G28" s="231"/>
      <c r="H28" s="231"/>
      <c r="I28" s="1"/>
      <c r="J28" s="233" t="s">
        <v>75</v>
      </c>
      <c r="K28" s="233"/>
      <c r="L28" s="234" t="s">
        <v>76</v>
      </c>
      <c r="M28" s="234"/>
      <c r="N28" s="1"/>
      <c r="O28" s="1"/>
      <c r="P28" s="1"/>
      <c r="Q28" s="1"/>
      <c r="R28" s="11" t="s">
        <v>16</v>
      </c>
      <c r="S28" s="113">
        <f>'2012avantRCBC'!M30+'2012avantRCBC'!V30</f>
        <v>0</v>
      </c>
      <c r="T28" s="6"/>
      <c r="U28" s="113">
        <f>'2012avantRCBC'!AD30</f>
        <v>0</v>
      </c>
      <c r="V28" s="12" t="s">
        <v>16</v>
      </c>
      <c r="W28" s="1"/>
    </row>
    <row r="29" spans="1:23" ht="18" customHeight="1">
      <c r="A29" s="1"/>
      <c r="B29" s="61"/>
      <c r="C29" s="39"/>
      <c r="D29" s="2"/>
      <c r="E29" s="1"/>
      <c r="F29" s="109"/>
      <c r="G29" s="107" t="s">
        <v>73</v>
      </c>
      <c r="H29" s="108" t="s">
        <v>74</v>
      </c>
      <c r="I29" s="174" t="s">
        <v>55</v>
      </c>
      <c r="J29" s="174"/>
      <c r="K29" s="160"/>
      <c r="L29" s="205" t="s">
        <v>45</v>
      </c>
      <c r="M29" s="206"/>
      <c r="N29" s="206"/>
      <c r="O29" s="117"/>
      <c r="P29" s="117"/>
      <c r="Q29" s="1"/>
      <c r="R29" s="11" t="s">
        <v>7</v>
      </c>
      <c r="S29" s="103">
        <v>0</v>
      </c>
      <c r="T29" s="6"/>
      <c r="U29" s="103">
        <v>0</v>
      </c>
      <c r="V29" s="12" t="s">
        <v>7</v>
      </c>
      <c r="W29" s="1"/>
    </row>
    <row r="30" spans="1:23" ht="18" customHeight="1">
      <c r="A30" s="1"/>
      <c r="B30" s="42"/>
      <c r="C30" s="39"/>
      <c r="D30" s="60" t="s">
        <v>28</v>
      </c>
      <c r="E30" s="4"/>
      <c r="F30" s="27"/>
      <c r="G30" s="106" t="s">
        <v>42</v>
      </c>
      <c r="H30" s="105" t="s">
        <v>43</v>
      </c>
      <c r="I30" s="174"/>
      <c r="J30" s="174"/>
      <c r="K30" s="160"/>
      <c r="L30" s="205"/>
      <c r="M30" s="206"/>
      <c r="N30" s="206"/>
      <c r="O30" s="117"/>
      <c r="P30" s="117"/>
      <c r="Q30" s="1"/>
      <c r="R30" s="11" t="s">
        <v>8</v>
      </c>
      <c r="S30" s="103">
        <v>0</v>
      </c>
      <c r="T30" s="6"/>
      <c r="U30" s="103">
        <v>0</v>
      </c>
      <c r="V30" s="12" t="s">
        <v>8</v>
      </c>
      <c r="W30" s="1"/>
    </row>
    <row r="31" spans="1:23" ht="18" customHeight="1">
      <c r="A31" s="1"/>
      <c r="B31" s="42"/>
      <c r="C31" s="3" t="s">
        <v>16</v>
      </c>
      <c r="D31" s="114">
        <f>'2012avantRCBC'!L42</f>
        <v>0</v>
      </c>
      <c r="E31" s="4"/>
      <c r="F31" s="53"/>
      <c r="G31" s="4"/>
      <c r="H31" s="52"/>
      <c r="I31" s="209" t="s">
        <v>81</v>
      </c>
      <c r="J31" s="210"/>
      <c r="K31" s="210"/>
      <c r="L31" s="210"/>
      <c r="M31" s="210"/>
      <c r="N31" s="210"/>
      <c r="O31" s="117"/>
      <c r="P31" s="117"/>
      <c r="Q31" s="1"/>
      <c r="R31" s="136" t="s">
        <v>77</v>
      </c>
      <c r="S31" s="103">
        <v>0</v>
      </c>
      <c r="T31" s="6"/>
      <c r="U31" s="103">
        <v>0</v>
      </c>
      <c r="V31" s="12" t="s">
        <v>77</v>
      </c>
      <c r="W31" s="1"/>
    </row>
    <row r="32" spans="1:23" ht="18" customHeight="1" thickBot="1">
      <c r="A32" s="1"/>
      <c r="B32" s="68"/>
      <c r="C32" s="3" t="s">
        <v>41</v>
      </c>
      <c r="D32" s="82">
        <v>0</v>
      </c>
      <c r="E32" s="4"/>
      <c r="F32" s="1"/>
      <c r="G32" s="1"/>
      <c r="H32" s="1"/>
      <c r="I32" s="210"/>
      <c r="J32" s="210"/>
      <c r="K32" s="210"/>
      <c r="L32" s="210"/>
      <c r="M32" s="210"/>
      <c r="N32" s="210"/>
      <c r="O32" s="117"/>
      <c r="P32" s="117"/>
      <c r="Q32" s="1"/>
      <c r="R32" s="11" t="s">
        <v>9</v>
      </c>
      <c r="S32" s="103">
        <v>0</v>
      </c>
      <c r="T32" s="6"/>
      <c r="U32" s="103">
        <v>0</v>
      </c>
      <c r="V32" s="12" t="s">
        <v>9</v>
      </c>
      <c r="W32" s="1"/>
    </row>
    <row r="33" spans="1:23" ht="16.5" customHeight="1" thickBot="1">
      <c r="A33" s="1"/>
      <c r="B33" s="99"/>
      <c r="C33" s="99"/>
      <c r="D33" s="104">
        <f>SUM(D31:D32)</f>
        <v>0</v>
      </c>
      <c r="E33" s="226" t="s">
        <v>37</v>
      </c>
      <c r="F33" s="226"/>
      <c r="G33" s="226"/>
      <c r="H33" s="226"/>
      <c r="I33" s="210"/>
      <c r="J33" s="210"/>
      <c r="K33" s="210"/>
      <c r="L33" s="210"/>
      <c r="M33" s="210"/>
      <c r="N33" s="210"/>
      <c r="O33" s="117"/>
      <c r="P33" s="117"/>
      <c r="Q33" s="1"/>
      <c r="R33" s="94"/>
      <c r="S33" s="35">
        <f>SUM(S28:S32)</f>
        <v>0</v>
      </c>
      <c r="T33" s="6"/>
      <c r="U33" s="35">
        <f>SUM(U28:U32)</f>
        <v>0</v>
      </c>
      <c r="V33" s="10"/>
      <c r="W33" s="1"/>
    </row>
    <row r="34" spans="1:23" ht="7.5" customHeight="1" thickBot="1">
      <c r="A34" s="1"/>
      <c r="B34" s="99"/>
      <c r="C34" s="99"/>
      <c r="D34" s="1"/>
      <c r="E34" s="226"/>
      <c r="F34" s="226"/>
      <c r="G34" s="226"/>
      <c r="H34" s="226"/>
      <c r="I34" s="1"/>
      <c r="J34" s="1"/>
      <c r="K34" s="33"/>
      <c r="L34" s="33"/>
      <c r="M34" s="33"/>
      <c r="N34" s="1"/>
      <c r="O34" s="1"/>
      <c r="P34" s="1"/>
      <c r="Q34" s="1"/>
      <c r="R34" s="95"/>
      <c r="S34" s="46"/>
      <c r="T34" s="46"/>
      <c r="U34" s="46"/>
      <c r="V34" s="47"/>
      <c r="W34" s="1"/>
    </row>
    <row r="35" spans="1:23" ht="18" customHeight="1">
      <c r="A35" s="1"/>
      <c r="B35" s="99"/>
      <c r="C35" s="99"/>
      <c r="D35" s="1"/>
      <c r="E35" s="226"/>
      <c r="F35" s="226"/>
      <c r="G35" s="226"/>
      <c r="H35" s="226"/>
      <c r="I35" s="1"/>
      <c r="J35" s="238" t="s">
        <v>0</v>
      </c>
      <c r="K35" s="238"/>
      <c r="L35" s="238"/>
      <c r="M35" s="238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18" customHeight="1">
      <c r="A36" s="1"/>
      <c r="B36" s="99"/>
      <c r="C36" s="99"/>
      <c r="D36" s="1"/>
      <c r="E36" s="226"/>
      <c r="F36" s="226"/>
      <c r="G36" s="226"/>
      <c r="H36" s="226"/>
      <c r="I36" s="3" t="s">
        <v>16</v>
      </c>
      <c r="J36" s="237">
        <f>N19+Q19+D31+E45+R45</f>
        <v>0</v>
      </c>
      <c r="K36" s="237"/>
      <c r="L36" s="237"/>
      <c r="M36" s="237"/>
      <c r="N36" s="1"/>
      <c r="O36" s="1"/>
      <c r="P36" s="1"/>
      <c r="Q36" s="1"/>
      <c r="R36" s="1"/>
      <c r="S36" s="175" t="s">
        <v>38</v>
      </c>
      <c r="T36" s="175"/>
      <c r="U36" s="175"/>
      <c r="V36" s="1"/>
      <c r="W36" s="1"/>
    </row>
    <row r="37" spans="1:23" ht="18" customHeight="1">
      <c r="A37" s="1"/>
      <c r="B37" s="1"/>
      <c r="C37" s="1"/>
      <c r="D37" s="1"/>
      <c r="E37" s="109"/>
      <c r="F37" s="107" t="s">
        <v>50</v>
      </c>
      <c r="G37" s="108" t="s">
        <v>51</v>
      </c>
      <c r="H37" s="1"/>
      <c r="I37" s="3" t="s">
        <v>18</v>
      </c>
      <c r="J37" s="232">
        <f>J13-F21-J38-F22+E46+R46</f>
        <v>0</v>
      </c>
      <c r="K37" s="232"/>
      <c r="L37" s="232"/>
      <c r="M37" s="232"/>
      <c r="N37" s="1"/>
      <c r="O37" s="1"/>
      <c r="P37" s="1"/>
      <c r="Q37" s="1"/>
      <c r="R37" s="1"/>
      <c r="S37" s="175"/>
      <c r="T37" s="175"/>
      <c r="U37" s="175"/>
      <c r="V37" s="1"/>
      <c r="W37" s="1"/>
    </row>
    <row r="38" spans="1:23" ht="18" customHeight="1">
      <c r="A38" s="1"/>
      <c r="B38" s="1"/>
      <c r="C38" s="1"/>
      <c r="D38" s="1"/>
      <c r="E38" s="115"/>
      <c r="F38" s="106" t="s">
        <v>42</v>
      </c>
      <c r="G38" s="105" t="s">
        <v>43</v>
      </c>
      <c r="H38" s="111"/>
      <c r="I38" s="3" t="s">
        <v>47</v>
      </c>
      <c r="J38" s="236">
        <v>0</v>
      </c>
      <c r="K38" s="236"/>
      <c r="L38" s="236"/>
      <c r="M38" s="236"/>
      <c r="N38" s="207" t="str">
        <f>"variation = "&amp;SUM(J37:M40)&amp;" €"</f>
        <v>variation = 0 €</v>
      </c>
      <c r="O38" s="208"/>
      <c r="P38" s="118"/>
      <c r="Q38" s="1"/>
      <c r="R38" s="1"/>
      <c r="S38" s="175"/>
      <c r="T38" s="175"/>
      <c r="U38" s="175"/>
      <c r="V38" s="1"/>
      <c r="W38" s="1"/>
    </row>
    <row r="39" spans="1:23" ht="18" customHeight="1">
      <c r="A39" s="1"/>
      <c r="B39" s="1"/>
      <c r="C39" s="1"/>
      <c r="D39" s="1"/>
      <c r="E39" s="4"/>
      <c r="F39" s="4"/>
      <c r="G39" s="52"/>
      <c r="H39" s="111"/>
      <c r="I39" s="3" t="s">
        <v>46</v>
      </c>
      <c r="J39" s="232">
        <f>-F23</f>
        <v>0</v>
      </c>
      <c r="K39" s="232"/>
      <c r="L39" s="232"/>
      <c r="M39" s="232"/>
      <c r="N39" s="207"/>
      <c r="O39" s="208"/>
      <c r="P39" s="118"/>
      <c r="Q39" s="1"/>
      <c r="R39" s="1"/>
      <c r="S39" s="72"/>
      <c r="T39" s="72"/>
      <c r="U39" s="72"/>
      <c r="V39" s="1"/>
      <c r="W39" s="1"/>
    </row>
    <row r="40" spans="1:23" ht="18" customHeight="1" thickBot="1">
      <c r="A40" s="1"/>
      <c r="B40" s="1"/>
      <c r="C40" s="1"/>
      <c r="D40" s="1"/>
      <c r="E40" s="102"/>
      <c r="F40" s="102"/>
      <c r="G40" s="102"/>
      <c r="H40" s="1"/>
      <c r="I40" s="3" t="s">
        <v>49</v>
      </c>
      <c r="J40" s="232">
        <f>I21+D32</f>
        <v>0</v>
      </c>
      <c r="K40" s="232"/>
      <c r="L40" s="232"/>
      <c r="M40" s="232"/>
      <c r="N40" s="1"/>
      <c r="O40" s="1"/>
      <c r="P40" s="1"/>
      <c r="Q40" s="1"/>
      <c r="R40" s="1"/>
      <c r="S40" s="72"/>
      <c r="T40" s="72"/>
      <c r="U40" s="72"/>
      <c r="V40" s="1"/>
      <c r="W40" s="1"/>
    </row>
    <row r="41" spans="1:23" ht="18" customHeight="1" thickBot="1">
      <c r="A41" s="1"/>
      <c r="B41" s="1"/>
      <c r="C41" s="1"/>
      <c r="D41" s="1"/>
      <c r="E41" s="1"/>
      <c r="F41" s="1"/>
      <c r="G41" s="1"/>
      <c r="H41" s="1"/>
      <c r="I41" s="1"/>
      <c r="J41" s="228">
        <f>SUM(J36:M40)</f>
        <v>0</v>
      </c>
      <c r="K41" s="229"/>
      <c r="L41" s="229"/>
      <c r="M41" s="230"/>
      <c r="N41" s="1"/>
      <c r="O41" s="1"/>
      <c r="P41" s="1"/>
      <c r="Q41" s="1"/>
      <c r="R41" s="1"/>
      <c r="S41" s="100"/>
      <c r="T41" s="100"/>
      <c r="U41" s="100"/>
      <c r="V41" s="1"/>
      <c r="W41" s="1"/>
    </row>
    <row r="42" spans="1:23" ht="12" customHeight="1">
      <c r="A42" s="1"/>
      <c r="B42" s="31"/>
      <c r="C42" s="1"/>
      <c r="D42" s="2"/>
      <c r="E42" s="2"/>
      <c r="F42" s="2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2"/>
      <c r="T42" s="1"/>
      <c r="U42" s="1"/>
      <c r="V42" s="1"/>
      <c r="W42" s="1"/>
    </row>
    <row r="43" spans="1:23" ht="15" customHeight="1">
      <c r="A43" s="1"/>
      <c r="B43" s="31"/>
      <c r="C43" s="1"/>
      <c r="D43" s="2"/>
      <c r="E43" s="2" t="s">
        <v>34</v>
      </c>
      <c r="F43" s="2"/>
      <c r="G43" s="1"/>
      <c r="H43" s="88"/>
      <c r="I43" s="1"/>
      <c r="J43" s="1"/>
      <c r="K43" s="1"/>
      <c r="L43" s="1"/>
      <c r="M43" s="1"/>
      <c r="N43" s="1"/>
      <c r="O43" s="1"/>
      <c r="P43" s="1"/>
      <c r="Q43" s="1"/>
      <c r="R43" s="2" t="s">
        <v>31</v>
      </c>
      <c r="S43" s="2"/>
      <c r="T43" s="1"/>
      <c r="U43" s="1"/>
      <c r="V43" s="1"/>
      <c r="W43" s="1"/>
    </row>
    <row r="44" spans="1:23" ht="7.5" customHeight="1">
      <c r="A44" s="1"/>
      <c r="B44" s="31"/>
      <c r="C44" s="1"/>
      <c r="D44" s="2"/>
      <c r="E44" s="1"/>
      <c r="F44" s="2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60"/>
      <c r="T44" s="1"/>
      <c r="U44" s="1"/>
      <c r="V44" s="1"/>
      <c r="W44" s="1"/>
    </row>
    <row r="45" spans="1:23" ht="18" customHeight="1">
      <c r="A45" s="1"/>
      <c r="B45" s="31"/>
      <c r="C45" s="1"/>
      <c r="D45" s="3" t="s">
        <v>16</v>
      </c>
      <c r="E45" s="114">
        <f>'2012avantRCBC'!L49</f>
        <v>0</v>
      </c>
      <c r="F45" s="2"/>
      <c r="G45" s="4"/>
      <c r="H45" s="4"/>
      <c r="I45" s="59"/>
      <c r="J45" s="18"/>
      <c r="K45" s="1"/>
      <c r="L45" s="1"/>
      <c r="M45" s="1"/>
      <c r="N45" s="1"/>
      <c r="O45" s="1"/>
      <c r="P45" s="1"/>
      <c r="Q45" s="1"/>
      <c r="R45" s="114">
        <f>'2012avantRCBC'!AC49</f>
        <v>0</v>
      </c>
      <c r="S45" s="4" t="s">
        <v>16</v>
      </c>
      <c r="T45" s="1"/>
      <c r="U45" s="226" t="s">
        <v>56</v>
      </c>
      <c r="V45" s="227"/>
      <c r="W45" s="1"/>
    </row>
    <row r="46" spans="1:23" ht="18" customHeight="1" thickBot="1">
      <c r="A46" s="1"/>
      <c r="B46" s="31"/>
      <c r="C46" s="31"/>
      <c r="D46" s="3" t="s">
        <v>41</v>
      </c>
      <c r="E46" s="82">
        <v>0</v>
      </c>
      <c r="F46" s="2"/>
      <c r="G46" s="4"/>
      <c r="H46" s="4"/>
      <c r="I46" s="62"/>
      <c r="J46" s="18"/>
      <c r="K46" s="1"/>
      <c r="L46" s="1"/>
      <c r="M46" s="1"/>
      <c r="N46" s="1"/>
      <c r="O46" s="1"/>
      <c r="P46" s="1"/>
      <c r="Q46" s="1"/>
      <c r="R46" s="82">
        <v>0</v>
      </c>
      <c r="S46" s="4" t="s">
        <v>41</v>
      </c>
      <c r="T46" s="1"/>
      <c r="U46" s="227"/>
      <c r="V46" s="227"/>
      <c r="W46" s="1"/>
    </row>
    <row r="47" spans="1:23" ht="18" customHeight="1" thickBot="1">
      <c r="A47" s="1"/>
      <c r="B47" s="99"/>
      <c r="C47" s="116"/>
      <c r="D47" s="116"/>
      <c r="E47" s="104">
        <f>SUM(E45:E46)</f>
        <v>0</v>
      </c>
      <c r="F47" s="2"/>
      <c r="G47" s="1"/>
      <c r="H47" s="1"/>
      <c r="I47" s="62"/>
      <c r="J47" s="1"/>
      <c r="K47" s="1"/>
      <c r="L47" s="1"/>
      <c r="M47" s="1"/>
      <c r="N47" s="1"/>
      <c r="O47" s="1"/>
      <c r="P47" s="1"/>
      <c r="Q47" s="1"/>
      <c r="R47" s="104">
        <f>SUM(R45:R46)</f>
        <v>0</v>
      </c>
      <c r="S47" s="116"/>
      <c r="T47" s="116"/>
      <c r="U47" s="107" t="s">
        <v>78</v>
      </c>
      <c r="V47" s="127" t="s">
        <v>79</v>
      </c>
      <c r="W47" s="126"/>
    </row>
    <row r="48" spans="1:23" ht="18" customHeight="1">
      <c r="A48" s="1"/>
      <c r="B48" s="116"/>
      <c r="C48" s="226" t="s">
        <v>35</v>
      </c>
      <c r="D48" s="226"/>
      <c r="E48" s="1"/>
      <c r="F48" s="1"/>
      <c r="G48" s="235" t="s">
        <v>25</v>
      </c>
      <c r="H48" s="39" t="s">
        <v>48</v>
      </c>
      <c r="I48" s="39"/>
      <c r="J48" s="1"/>
      <c r="K48" s="1"/>
      <c r="L48" s="1"/>
      <c r="M48" s="1"/>
      <c r="N48" s="1"/>
      <c r="O48" s="1"/>
      <c r="P48" s="1"/>
      <c r="Q48" s="1"/>
      <c r="R48" s="1"/>
      <c r="S48" s="116"/>
      <c r="T48" s="116"/>
      <c r="U48" s="222" t="s">
        <v>44</v>
      </c>
      <c r="V48" s="205" t="s">
        <v>45</v>
      </c>
      <c r="W48" s="206"/>
    </row>
    <row r="49" spans="1:23" ht="18" customHeight="1">
      <c r="A49" s="1"/>
      <c r="B49" s="98"/>
      <c r="C49" s="226"/>
      <c r="D49" s="226"/>
      <c r="E49" s="1"/>
      <c r="F49" s="1"/>
      <c r="G49" s="235"/>
      <c r="H49" s="101" t="str">
        <f>"("&amp;J13&amp;") + ("&amp;-F21&amp;") - ("&amp;J38&amp;") + ("&amp;-F22&amp;") + ("&amp;E46+R46&amp;") = "&amp;J13-F21-J38-F22+E46+R46&amp;" €"</f>
        <v>(0) + (0) - (0) + (0) + (0) = 0 €</v>
      </c>
      <c r="I49" s="101"/>
      <c r="J49" s="1"/>
      <c r="K49" s="1"/>
      <c r="L49" s="1"/>
      <c r="M49" s="1"/>
      <c r="N49" s="1"/>
      <c r="O49" s="1"/>
      <c r="P49" s="1"/>
      <c r="Q49" s="1"/>
      <c r="R49" s="1"/>
      <c r="S49" s="116"/>
      <c r="T49" s="116"/>
      <c r="U49" s="160"/>
      <c r="V49" s="205"/>
      <c r="W49" s="206"/>
    </row>
    <row r="50" spans="1:23" ht="18" customHeight="1">
      <c r="A50" s="1"/>
      <c r="B50" s="98"/>
      <c r="C50" s="107" t="s">
        <v>72</v>
      </c>
      <c r="D50" s="108" t="s">
        <v>71</v>
      </c>
      <c r="E50" s="1"/>
      <c r="F50" s="146" t="str">
        <f>"fonds de roulement au 31/12/2012 = fonds disponibles + comptes 15, 165, 275 (et 29) = "&amp;'2012avantRCBC'!U42&amp;" €"</f>
        <v>fonds de roulement au 31/12/2012 = fonds disponibles + comptes 15, 165, 275 (et 29) = 0 €</v>
      </c>
      <c r="G50" s="112"/>
      <c r="H50" s="129"/>
      <c r="I50" s="101"/>
      <c r="J50" s="1"/>
      <c r="K50" s="1"/>
      <c r="L50" s="1"/>
      <c r="M50" s="1"/>
      <c r="N50" s="1"/>
      <c r="O50" s="1"/>
      <c r="P50" s="1"/>
      <c r="Q50" s="220" t="s">
        <v>57</v>
      </c>
      <c r="R50" s="220"/>
      <c r="S50" s="220"/>
      <c r="T50" s="220"/>
      <c r="U50" s="220"/>
      <c r="V50" s="220"/>
      <c r="W50" s="220"/>
    </row>
    <row r="51" spans="1:23" ht="18" customHeight="1">
      <c r="A51" s="1"/>
      <c r="B51" s="63"/>
      <c r="C51" s="222" t="s">
        <v>44</v>
      </c>
      <c r="D51" s="205" t="s">
        <v>45</v>
      </c>
      <c r="E51" s="206"/>
      <c r="F51" s="146" t="str">
        <f>"fonds de roulement au 01/01/2013 = fonds disponibles + stocks + comptes 15, 165, (29, 39), 49 (et 59) = "&amp;J36&amp;" €"</f>
        <v>fonds de roulement au 01/01/2013 = fonds disponibles + stocks + comptes 15, 165, (29, 39), 49 (et 59) = 0 €</v>
      </c>
      <c r="G51" s="112"/>
      <c r="H51" s="101"/>
      <c r="I51" s="62"/>
      <c r="J51" s="1"/>
      <c r="K51" s="1"/>
      <c r="L51" s="1"/>
      <c r="M51" s="1"/>
      <c r="N51" s="1"/>
      <c r="O51" s="1"/>
      <c r="P51" s="1"/>
      <c r="Q51" s="220"/>
      <c r="R51" s="220"/>
      <c r="S51" s="220"/>
      <c r="T51" s="220"/>
      <c r="U51" s="220"/>
      <c r="V51" s="220"/>
      <c r="W51" s="220"/>
    </row>
    <row r="52" spans="1:23" ht="18" customHeight="1">
      <c r="A52" s="1"/>
      <c r="B52" s="63"/>
      <c r="C52" s="160"/>
      <c r="D52" s="205"/>
      <c r="E52" s="206"/>
      <c r="F52" s="146" t="str">
        <f>"différence = "&amp;J36&amp;" - "&amp;'2012avantRCBC'!U42&amp;" = "&amp;J36-'2012avantRCBC'!U42&amp;" € = stocks + comptes (39), 49 (et 59) - compte 275"</f>
        <v>différence = 0 - 0 = 0 € = stocks + comptes (39), 49 (et 59) - compte 275</v>
      </c>
      <c r="G52" s="112"/>
      <c r="H52" s="112"/>
      <c r="I52" s="62"/>
      <c r="J52" s="1"/>
      <c r="K52" s="1"/>
      <c r="L52" s="1"/>
      <c r="M52" s="1"/>
      <c r="N52" s="1"/>
      <c r="O52" s="1"/>
      <c r="P52" s="1"/>
      <c r="Q52" s="1"/>
      <c r="R52" s="1"/>
      <c r="S52" s="121"/>
      <c r="T52" s="121"/>
      <c r="U52" s="121"/>
      <c r="V52" s="1"/>
      <c r="W52" s="1"/>
    </row>
    <row r="53" spans="1:23" ht="15" customHeight="1">
      <c r="A53" s="1"/>
      <c r="B53" s="121"/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"/>
    </row>
    <row r="54" spans="1:23" ht="18" customHeight="1">
      <c r="A54" s="31"/>
      <c r="B54" s="139" t="s">
        <v>80</v>
      </c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1"/>
      <c r="T54" s="121"/>
      <c r="U54" s="121"/>
      <c r="V54" s="121"/>
      <c r="W54" s="1"/>
    </row>
    <row r="55" spans="1:23" ht="9" customHeight="1">
      <c r="A55" s="31"/>
      <c r="B55" s="121"/>
      <c r="C55" s="121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"/>
    </row>
  </sheetData>
  <sheetProtection sheet="1" scenarios="1" selectLockedCells="1"/>
  <mergeCells count="44">
    <mergeCell ref="A1:C1"/>
    <mergeCell ref="D3:S3"/>
    <mergeCell ref="S5:V5"/>
    <mergeCell ref="I4:N4"/>
    <mergeCell ref="L21:M23"/>
    <mergeCell ref="J26:M27"/>
    <mergeCell ref="E19:E20"/>
    <mergeCell ref="F19:F20"/>
    <mergeCell ref="I19:I20"/>
    <mergeCell ref="I21:I23"/>
    <mergeCell ref="C48:D49"/>
    <mergeCell ref="G48:G49"/>
    <mergeCell ref="J37:M37"/>
    <mergeCell ref="J38:M38"/>
    <mergeCell ref="J40:M40"/>
    <mergeCell ref="J36:M36"/>
    <mergeCell ref="E33:H36"/>
    <mergeCell ref="J19:K20"/>
    <mergeCell ref="C51:C52"/>
    <mergeCell ref="D51:E52"/>
    <mergeCell ref="J41:M41"/>
    <mergeCell ref="G26:H28"/>
    <mergeCell ref="J39:M39"/>
    <mergeCell ref="J28:K28"/>
    <mergeCell ref="L19:M20"/>
    <mergeCell ref="J21:K23"/>
    <mergeCell ref="Q50:W51"/>
    <mergeCell ref="P6:U7"/>
    <mergeCell ref="U48:U49"/>
    <mergeCell ref="N19:N20"/>
    <mergeCell ref="N21:N23"/>
    <mergeCell ref="U45:V46"/>
    <mergeCell ref="L29:N30"/>
    <mergeCell ref="J35:M35"/>
    <mergeCell ref="S36:U38"/>
    <mergeCell ref="V48:W49"/>
    <mergeCell ref="N38:O39"/>
    <mergeCell ref="I31:N33"/>
    <mergeCell ref="J10:M10"/>
    <mergeCell ref="J12:M12"/>
    <mergeCell ref="J13:M13"/>
    <mergeCell ref="J14:M14"/>
    <mergeCell ref="I29:K30"/>
    <mergeCell ref="L28:M2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300" verticalDpi="300" orientation="landscape" paperSize="9" scale="64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MAUPIN</dc:creator>
  <cp:keywords/>
  <dc:description/>
  <cp:lastModifiedBy>Utilisateur</cp:lastModifiedBy>
  <cp:lastPrinted>2013-03-21T23:57:57Z</cp:lastPrinted>
  <dcterms:created xsi:type="dcterms:W3CDTF">2003-02-05T20:41:47Z</dcterms:created>
  <dcterms:modified xsi:type="dcterms:W3CDTF">2014-03-14T22:05:19Z</dcterms:modified>
  <cp:category/>
  <cp:version/>
  <cp:contentType/>
  <cp:contentStatus/>
</cp:coreProperties>
</file>